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50" windowHeight="11010" tabRatio="895" firstSheet="1" activeTab="22"/>
  </bookViews>
  <sheets>
    <sheet name="26.01.2018 " sheetId="1" state="hidden" r:id="rId1"/>
    <sheet name="30.07.19" sheetId="2" r:id="rId2"/>
    <sheet name="29.07.19" sheetId="3" r:id="rId3"/>
    <sheet name="26.07.19 " sheetId="4" r:id="rId4"/>
    <sheet name="25.07.19" sheetId="5" r:id="rId5"/>
    <sheet name="24.07.19  " sheetId="6" r:id="rId6"/>
    <sheet name="23.07.19 " sheetId="7" r:id="rId7"/>
    <sheet name="22.07.19" sheetId="8" r:id="rId8"/>
    <sheet name="19.07.19 " sheetId="9" r:id="rId9"/>
    <sheet name="18.07.19 " sheetId="10" r:id="rId10"/>
    <sheet name="17.07.19" sheetId="11" r:id="rId11"/>
    <sheet name="16.07.19  " sheetId="12" r:id="rId12"/>
    <sheet name="15.07.19 " sheetId="13" r:id="rId13"/>
    <sheet name="12.07.19" sheetId="14" r:id="rId14"/>
    <sheet name="11.07.2019" sheetId="15" r:id="rId15"/>
    <sheet name="10.07.19" sheetId="16" r:id="rId16"/>
    <sheet name="09.07.19" sheetId="17" r:id="rId17"/>
    <sheet name="08.07.19 " sheetId="18" r:id="rId18"/>
    <sheet name="05.07.19" sheetId="19" r:id="rId19"/>
    <sheet name="04.07.2019 " sheetId="20" r:id="rId20"/>
    <sheet name="03.07.2019 " sheetId="21" r:id="rId21"/>
    <sheet name="02.07.2019" sheetId="22" r:id="rId22"/>
    <sheet name="01.07.2019" sheetId="23" r:id="rId23"/>
  </sheets>
  <definedNames>
    <definedName name="_xlnm.Print_Area" localSheetId="22">'01.07.2019'!$A$1:$D$30</definedName>
    <definedName name="_xlnm.Print_Area" localSheetId="21">'02.07.2019'!$A$1:$D$30</definedName>
    <definedName name="_xlnm.Print_Area" localSheetId="20">'03.07.2019 '!$A$1:$D$53</definedName>
    <definedName name="_xlnm.Print_Area" localSheetId="19">'04.07.2019 '!$A$1:$D$48</definedName>
    <definedName name="_xlnm.Print_Area" localSheetId="18">'05.07.19'!$A$1:$D$46</definedName>
    <definedName name="_xlnm.Print_Area" localSheetId="17">'08.07.19 '!$A$1:$D$45</definedName>
    <definedName name="_xlnm.Print_Area" localSheetId="16">'09.07.19'!$A$1:$D$37</definedName>
    <definedName name="_xlnm.Print_Area" localSheetId="15">'10.07.19'!$A$1:$D$36</definedName>
    <definedName name="_xlnm.Print_Area" localSheetId="14">'11.07.2019'!$A$1:$D$46</definedName>
    <definedName name="_xlnm.Print_Area" localSheetId="13">'12.07.19'!$A$1:$D$31</definedName>
    <definedName name="_xlnm.Print_Area" localSheetId="12">'15.07.19 '!$A$1:$D$33</definedName>
    <definedName name="_xlnm.Print_Area" localSheetId="11">'16.07.19  '!$A$1:$D$55</definedName>
    <definedName name="_xlnm.Print_Area" localSheetId="0">'26.01.2018 '!$A$1:$D$54</definedName>
  </definedNames>
  <calcPr fullCalcOnLoad="1"/>
</workbook>
</file>

<file path=xl/sharedStrings.xml><?xml version="1.0" encoding="utf-8"?>
<sst xmlns="http://schemas.openxmlformats.org/spreadsheetml/2006/main" count="1969" uniqueCount="388">
  <si>
    <t>розпорядження № 569  від   30.07.2019р.</t>
  </si>
  <si>
    <t>КП ВУКГ, видалення дерев</t>
  </si>
  <si>
    <t>КП ВУКГ, заробітна плата по МЦП забезпечення функціонування громадських вбиралень</t>
  </si>
  <si>
    <t>Придбання комп’ютерного обладнання</t>
  </si>
  <si>
    <t xml:space="preserve">Фінансування видатків міського бюджету за 26.07.2019 року  </t>
  </si>
  <si>
    <t>Послуги  зв’язку</t>
  </si>
  <si>
    <t>Вода мінеральна/Програма відзначення свят, представницькі видатки</t>
  </si>
  <si>
    <t>Вода мінеральна, серветки, рушники/Програма відзначення свят, представницькі видатки</t>
  </si>
  <si>
    <t>Банер/Програма відзначення свят, представницькі видатки</t>
  </si>
  <si>
    <t>Послуги з харчування на конференції/Програма відзначення свят, представницькі видатки</t>
  </si>
  <si>
    <t>ФОП Сутула, поточний ремонт внутріквартальної дороги біля б.№12 вул.Успенська</t>
  </si>
  <si>
    <t>Субвенція з державного бюджету на здійснення заходів щодо соціально-економ.розвитку, закупівля обладнання, спорт.інвентаря для закладів загальної середньої освіти</t>
  </si>
  <si>
    <t xml:space="preserve">Фінансування видатків міського бюджету за 29.07.2019 року  </t>
  </si>
  <si>
    <t>розпорядження № 566,567  від   29.07.2019р.</t>
  </si>
  <si>
    <t>Оплата послуг з проживання спортсменів з дзюдо</t>
  </si>
  <si>
    <t>Заробітна плата за ІІ половину липня</t>
  </si>
  <si>
    <t>Управління ЖКГ</t>
  </si>
  <si>
    <t>КП ВУКГ, громадські роботи</t>
  </si>
  <si>
    <t>КП КК Північна, громадські роботи</t>
  </si>
  <si>
    <t>Пилосос для ДНЗ 21</t>
  </si>
  <si>
    <t>розпорядження № 563  від   26.07.2019р.</t>
  </si>
  <si>
    <t>Заробітна плата за липень  працівникам Центру  соц.служб для сім’ї, дітей та молоді, Молодіжному центру, Територіальному центру осбуговування громадян, Відділу  спорту, КДЮСШ "Спартак"</t>
  </si>
  <si>
    <t>ФОП Дяченко, тех.нагляд по поточному ремонту</t>
  </si>
  <si>
    <t>ТОВ ДорВектор, нанесення дорожньої розмітки</t>
  </si>
  <si>
    <t xml:space="preserve">Разом загальний фонд </t>
  </si>
  <si>
    <t>Зарплата</t>
  </si>
  <si>
    <t>Разом з.ф.</t>
  </si>
  <si>
    <t>Установа</t>
  </si>
  <si>
    <t>Направлення коштів</t>
  </si>
  <si>
    <t>Сума, грн.</t>
  </si>
  <si>
    <t>Енергоносії</t>
  </si>
  <si>
    <t xml:space="preserve"> </t>
  </si>
  <si>
    <t>Зал. З.Ф.</t>
  </si>
  <si>
    <t>Захищені статті всього:</t>
  </si>
  <si>
    <t xml:space="preserve">Поточні видатки, в т.ч.: </t>
  </si>
  <si>
    <t>теплопостачання</t>
  </si>
  <si>
    <t>електропостачання</t>
  </si>
  <si>
    <t>водопостачання</t>
  </si>
  <si>
    <t xml:space="preserve">Харчування </t>
  </si>
  <si>
    <t>ДНЗ</t>
  </si>
  <si>
    <t>Медикаменти</t>
  </si>
  <si>
    <t>природний газ</t>
  </si>
  <si>
    <t>УЖКГ та Б</t>
  </si>
  <si>
    <t>Спеціальний фонд</t>
  </si>
  <si>
    <t>Виконком</t>
  </si>
  <si>
    <t>Пологовий будинок</t>
  </si>
  <si>
    <t>Бюджет.розвитку</t>
  </si>
  <si>
    <t>тверде паливо</t>
  </si>
  <si>
    <t>Субвенція з ДБ МБ  реконстр.нежитл.прим. на 1 поверсі Ніжинської ЗОШ 1-2 ст.№ 14 під лікарську амбулаторію сім.мед.по вул.Шекерогринівська 52-А</t>
  </si>
  <si>
    <t>Субвенція з ДБ МБ  тех.нагл. за реконстр.нежит. прим.на 1 поверсі ЗОШ 1-2 ст. № 145 під лікарську амбулаторію сім.мед.по вул.Шекерогринівська</t>
  </si>
  <si>
    <t>Співфінансування субвенції  реконстр.нежитл.прим. на 1 поверсі Ніжинської ЗОШ 1-2 ст.№ 14 під лікарську амбулаторію сім.мед.по вул.Шекерогринівська 52-А</t>
  </si>
  <si>
    <t>ДП"Водземпроект"топографічна зйомка та інжен. виш.роб.по буд.фіз.-озд.компл.з бас.вул.незалежності ,22</t>
  </si>
  <si>
    <t>КП"ГВКБ" тех.нагл.кап.рем. зам.вхід. двер. в ж/б по вул.Шевченка 101 п.3</t>
  </si>
  <si>
    <t>КП"ГВКБ" тех.нагл.кап.рем. зам.вікон ж/б по вул.Шевченка 101 п.3</t>
  </si>
  <si>
    <t>КП"СЕЗ" - кап.зам.вхід.дверей в ж/б по вул. Корчагіна 3 п.2</t>
  </si>
  <si>
    <t>ФОП "Ровенчин" - виг.памятника борцям за незалежність</t>
  </si>
  <si>
    <t>КП"СЕЗ" - кап.зам.вхід.дверей в ж/б по вул.Б.Хмельницького 1 п.2</t>
  </si>
  <si>
    <t>"Відділ Архітектури" - поповнення статуного фонду .Рішення 28 сесії від 29.08.17р.</t>
  </si>
  <si>
    <t>Капітальний ремонт блоку В</t>
  </si>
  <si>
    <t>Технічний нагляд по капітальному ремонту блоку В</t>
  </si>
  <si>
    <t>ТОВ ВКФ"Гарант - В" експертна грошова оцінка земельної ділянки по вул.Носівський Шлях ,54-Є</t>
  </si>
  <si>
    <t>ДП  " Чернігівський науково-дослідний проект інститут (проведення грунтов.обстежень тереторії міста, виготовленя картограми</t>
  </si>
  <si>
    <t>Придбання квартири рішення виконкому № 333 від 14.12.2017р.</t>
  </si>
  <si>
    <t>Бюджет розвитку</t>
  </si>
  <si>
    <t>відправка кореспонденції</t>
  </si>
  <si>
    <t>відрядні</t>
  </si>
  <si>
    <t>Культура</t>
  </si>
  <si>
    <t>УПСЗН</t>
  </si>
  <si>
    <t xml:space="preserve">Заявки на фінансування на 26.01.2018року  </t>
  </si>
  <si>
    <t>Реабіл. центр</t>
  </si>
  <si>
    <t>Терітор. центр</t>
  </si>
  <si>
    <t>вивіз ТПВ</t>
  </si>
  <si>
    <t>за ІІ половину січня</t>
  </si>
  <si>
    <t>Полог. буд.</t>
  </si>
  <si>
    <t>податок за використання води</t>
  </si>
  <si>
    <t>Стаття видатків</t>
  </si>
  <si>
    <t>Захищені статті всього, в тому числі:</t>
  </si>
  <si>
    <t>Заробітна плата</t>
  </si>
  <si>
    <t>Соціальні виплати</t>
  </si>
  <si>
    <t xml:space="preserve">Інші поточні видатки всього, в тому числі: </t>
  </si>
  <si>
    <t>Спеціальний фонд (капітальні та інші видатки)</t>
  </si>
  <si>
    <t>Разом загальний і спеціальний фонди</t>
  </si>
  <si>
    <t>ЦСССДМ</t>
  </si>
  <si>
    <t>відрядження</t>
  </si>
  <si>
    <t>збір за державну реєстрацію</t>
  </si>
  <si>
    <t>бензин</t>
  </si>
  <si>
    <t>УЖКГ та будівництва</t>
  </si>
  <si>
    <t>Фінансове управління</t>
  </si>
  <si>
    <t>Управління освіти</t>
  </si>
  <si>
    <t>папір</t>
  </si>
  <si>
    <t>Управління житлово-комунального господарства та будівництва</t>
  </si>
  <si>
    <t>заправка картриджів</t>
  </si>
  <si>
    <t>заправка картриджа</t>
  </si>
  <si>
    <t>Освіта</t>
  </si>
  <si>
    <t>Відділ спорту</t>
  </si>
  <si>
    <t>ЦМЛ</t>
  </si>
  <si>
    <t>господарчі товари</t>
  </si>
  <si>
    <t>бланки</t>
  </si>
  <si>
    <t>Управління культури</t>
  </si>
  <si>
    <t>послуги охорони</t>
  </si>
  <si>
    <t>харчування спортсменів з футболу</t>
  </si>
  <si>
    <t>Відрядні</t>
  </si>
  <si>
    <t>Молодіжний центр</t>
  </si>
  <si>
    <t>Територіальний центр</t>
  </si>
  <si>
    <t>Відшкодування  податку  на  землю</t>
  </si>
  <si>
    <t>Послуги охорони</t>
  </si>
  <si>
    <t>Спорт для всіх</t>
  </si>
  <si>
    <t>канцтовари</t>
  </si>
  <si>
    <t>обслуговування прибудинкової території</t>
  </si>
  <si>
    <t>пільгові медикаменти (ЦПМСД)</t>
  </si>
  <si>
    <t>Управління ЖКГ та будівництва</t>
  </si>
  <si>
    <t xml:space="preserve">Фінансування видатків міського бюджету за 01.07.2019 року  </t>
  </si>
  <si>
    <t>Співфінансування по субвенції на соціально-економічний розвиток - будівництво фонтану за адресою Гоголя 4Б</t>
  </si>
  <si>
    <t xml:space="preserve">Фінансування видатків міського бюджету за 02.07.2019 року  </t>
  </si>
  <si>
    <t>вивіз сміття</t>
  </si>
  <si>
    <t>пільгові медикаменти ЦПМСД</t>
  </si>
  <si>
    <t>компенсація коштів за 2014 рік Київській дирекції залізничних перевезень</t>
  </si>
  <si>
    <t>Придбання мікроскопу операційного "Біомед"</t>
  </si>
  <si>
    <t>ДКП ТРК "НТБ" - рентна плата за користування радіочастотним ресурсом України</t>
  </si>
  <si>
    <t xml:space="preserve">з/п звільненим, відпускні ЦМЛ </t>
  </si>
  <si>
    <t>касове обслуговування</t>
  </si>
  <si>
    <t xml:space="preserve">Фінансування видатків міського бюджету за 03.07.2019 року  </t>
  </si>
  <si>
    <t>Заробітна плата за червень по МЦП "Реконструкція кладовищ" - КП "ВУКГ"</t>
  </si>
  <si>
    <t>Заробітна плата за червень по МЦП "Забезпечення функціонування громадських вбиралень" - КП "ВУКГ"</t>
  </si>
  <si>
    <t>Заробітна плата за червень по МЦП "Удосконалення системи поводження з ТПВ" - КП "ВУКГ"</t>
  </si>
  <si>
    <t>Заробітна плата за червень по МЦП "Удосконалення системи поводження з ТПВ" - КП "Північна"</t>
  </si>
  <si>
    <t>судовий збір</t>
  </si>
  <si>
    <t>відпускні установ управління культури і туризму, фінансового управління</t>
  </si>
  <si>
    <t>технічне обслуговування системи протипожежного захисту</t>
  </si>
  <si>
    <t>спостерігання за спрацюванням установок пожежної сигналізації</t>
  </si>
  <si>
    <t>Стоматологічна поліклініка</t>
  </si>
  <si>
    <t>оплата за програмне забезпечення "Заробітна плата"</t>
  </si>
  <si>
    <t>екологічний податок</t>
  </si>
  <si>
    <t>ЗОШ</t>
  </si>
  <si>
    <t>наметове містечко</t>
  </si>
  <si>
    <t>одноразова допомога дітям сиротам</t>
  </si>
  <si>
    <t>кубки</t>
  </si>
  <si>
    <t>харчування суддів</t>
  </si>
  <si>
    <t>відшкодування витрат спортсменів з дзюдо (Кубок Європи в Угорщині)</t>
  </si>
  <si>
    <t>бакконтроль стерильності</t>
  </si>
  <si>
    <t>пологовий будинок</t>
  </si>
  <si>
    <t>Виконавчий комітет</t>
  </si>
  <si>
    <t>світильники, лампи  для ЦБС (Програма громадського бюджету)</t>
  </si>
  <si>
    <t>ріш. виконавчого комітету № 192 виготовлення пакету інформаційних матеріалів для розповсюдження серед туристичних компаній</t>
  </si>
  <si>
    <t>ріш. виконавчого комітету № 192 виготовлення роздаткового матеріалу для поширення рекламно-інформаційної продукції про туристичний потенціал міста</t>
  </si>
  <si>
    <t>ріш. виконавчого комітету № 213 послуги по світловому забезпеченню заходу (Івана Купала)</t>
  </si>
  <si>
    <t>ріш. виконавчого комітету № 213 послуги з організаційного забезпечення проведення концертно-розважальної програми (Івана Купала)</t>
  </si>
  <si>
    <t>ріш. виконавчого комітету № 213 придбання сценічних костюмів до свята (Івана Купала)</t>
  </si>
  <si>
    <t xml:space="preserve">зняття та частковий ремонт теплового лічильника </t>
  </si>
  <si>
    <t xml:space="preserve">Фінансування видатків міського бюджету за 04.07.2019 року  </t>
  </si>
  <si>
    <t>звільненим працівникам</t>
  </si>
  <si>
    <t>світильники ЗОШ № 4</t>
  </si>
  <si>
    <t>свідоцтва</t>
  </si>
  <si>
    <t>будматеріали ЗОШ № 13</t>
  </si>
  <si>
    <t>спостереження за сигналізацією ЗОШ № 12</t>
  </si>
  <si>
    <t>поточна інвентарізація землі по ЗОШ № 9</t>
  </si>
  <si>
    <t>оформлення свідоцтв</t>
  </si>
  <si>
    <t>технічний нагляд по ЗОШ № 5</t>
  </si>
  <si>
    <t>скраплений газ</t>
  </si>
  <si>
    <t>матеріальне заохочення за травень</t>
  </si>
  <si>
    <t>харчування спортсменів з ракетомодельного спорту</t>
  </si>
  <si>
    <t>членський внесок Асоціації міст України</t>
  </si>
  <si>
    <t>компенсація за пільговий проїзд залізничним транспортом</t>
  </si>
  <si>
    <t>поточний ремонт фасаду ДНЗ № 2</t>
  </si>
  <si>
    <t>експертиза кошторисних документів по капітальному ремонту ІІ та ІІІ поверхів блоку Б</t>
  </si>
  <si>
    <t>Субвенція з обл.бюджету на надання державної підтримки особам з особливими освітніми потребами, на придбання бездротового передача ННВК №16</t>
  </si>
  <si>
    <t>Інша субвенція з обл.бюджету на виконання доручень виборців депутатами обласної ради</t>
  </si>
  <si>
    <t>вуличне освітлення</t>
  </si>
  <si>
    <t>Проектні роботи з експертизою по капітальному ремонту елементів благоустрою з встановленням пам’ятника борцям за Незалежність та територіальну цілісність України.</t>
  </si>
  <si>
    <t>Субвенція на соціально-економічний розвиток - ФОП Мельник С.П., проектні роботи по будівництву шести дитячих майданчиків</t>
  </si>
  <si>
    <t>Співфінансування по субвенції на соціально-економічний розвиток - ФОП Мельник С.П., проектні роботи по будівництву шести дитячих майданчиків</t>
  </si>
  <si>
    <t xml:space="preserve">Фінансування видатків міського бюджету за 05.07.2019 року  </t>
  </si>
  <si>
    <t>заправка та ремонт картриджів</t>
  </si>
  <si>
    <t>ріш. виконавчого комітету № 209 придбання мінеральної води (Програма заходів з відзначення державних та інших свят)</t>
  </si>
  <si>
    <t>ріш. виконавчого комітету № 209 придбання води "Еталон" (Програма заходів з відзначення державних та інших свят)</t>
  </si>
  <si>
    <t>господарчі товари ДНЗ № 13</t>
  </si>
  <si>
    <t>ремонт каналізації ДНЗ № 9</t>
  </si>
  <si>
    <t>контейнер для сміття</t>
  </si>
  <si>
    <t>будматеріали ЗОШ № 4</t>
  </si>
  <si>
    <t>КП ВУКГ, корчування пнів</t>
  </si>
  <si>
    <t>ТОВ Ритуал, доставка тіла померлого до моргу</t>
  </si>
  <si>
    <t>КП КК Північна, підрізання дерев</t>
  </si>
  <si>
    <t>ТОВ Ритуал, видалення дерев</t>
  </si>
  <si>
    <t>КП ВУКГ, заходи щодо попередження загибелі людей на водних об’єктах</t>
  </si>
  <si>
    <t>КП ВУКГ, громадські роботи за червень</t>
  </si>
  <si>
    <t>КП КК Північна, громадські роботи за червень</t>
  </si>
  <si>
    <t>ТОВ ДОР Вектор, нанесення дорожньої розмітки</t>
  </si>
  <si>
    <t>Субвенція на соціально-економічний розвиток, придбання столу операційного</t>
  </si>
  <si>
    <t>Центральна міська лікарня</t>
  </si>
  <si>
    <t>комп’ютери</t>
  </si>
  <si>
    <t xml:space="preserve">Фінансування видатків міського бюджету за 08.07.2019 року  </t>
  </si>
  <si>
    <t>Субвенція на соціально-економічний розвиток, придбання комплектів медичного обладнання та обладнання для уроків плавання ННВК №16</t>
  </si>
  <si>
    <t xml:space="preserve">КП КК Північна, заробітна плата за червень працівникам полігону, згідно міської програми "Допризовної підготовки, виконання заходів з мобілізації та заходів по облаштуванню і утриманню полігону (майданчику) для проведення навчань, підготовки та перепідготовки громадян України на строкову військову службу та військову службу за контрактом, зборів особового складу роти охорони та батальонів ТрО м.Ніжина на 2019-2020рр." </t>
  </si>
  <si>
    <t xml:space="preserve">будматеріали ДНЗ, ЗОШ </t>
  </si>
  <si>
    <t>радіатори та кріплення</t>
  </si>
  <si>
    <t>послуги зв’язку</t>
  </si>
  <si>
    <t>повірка лічильника тепла</t>
  </si>
  <si>
    <t>технічне обслуговування медичного обладнання</t>
  </si>
  <si>
    <t xml:space="preserve">будматеріали </t>
  </si>
  <si>
    <t>відшкодування за зубопротезування особам з інвалідністю</t>
  </si>
  <si>
    <t xml:space="preserve">Фінансування видатків міського бюджету за 09.07.2019 року  </t>
  </si>
  <si>
    <t>звільненим працівникам установ освіти</t>
  </si>
  <si>
    <t>перезарядка вогнегасників</t>
  </si>
  <si>
    <t>медичний огляд працівників, що працюють в шкідливих умовах</t>
  </si>
  <si>
    <t>дослідження на стафілокок</t>
  </si>
  <si>
    <t>технічне обслуговування ліфтів</t>
  </si>
  <si>
    <t>капітальний ремонт ІІ та ІІІ поверхів Блоку Б пологового будинку</t>
  </si>
  <si>
    <t>ДП Укрсівербуд, реконструкція пішохідної частини з елементами благоустрою території прилеглої до адмінбудівлі на пл.І.Франка</t>
  </si>
  <si>
    <t>ТОВ МАЛАК Т, реконструкція приміщень ЗОШ №14, з метою відкриття ДНЗ школа-сад №14, вул.Шекерогринівська,54-А</t>
  </si>
  <si>
    <t>ФОП Дяченко, реконструкція приміщень ЗОШ №14, з метою відкриття ДНЗ школа-сад №14, вул.Шекерогринівська,54-А</t>
  </si>
  <si>
    <t xml:space="preserve">Фінансування видатків міського бюджету за 10.07.2019 року  </t>
  </si>
  <si>
    <t>Міський молодіжний центр</t>
  </si>
  <si>
    <t>меблі ЗОШ 1</t>
  </si>
  <si>
    <t>виготовлення технічних умов на реконструкцію приміщень будівлі ЗОШ 6, ЗОШ  7</t>
  </si>
  <si>
    <t>інклюзивно-ресурсний центр</t>
  </si>
  <si>
    <t>КП "СЕЗ" заробітна плата за червень по МЦП "Удосконалення поводження з ТПВ, розвитку та збереження зелених насаджень"</t>
  </si>
  <si>
    <t>Фінансова підтримка ТРК "Ніжинське телебачення"</t>
  </si>
  <si>
    <t>Тех нагляд по кап.ремонту 2,3 поверхів корпусу Б</t>
  </si>
  <si>
    <t>заробітна плата (аванс за липень) бюджетним установам -  ЦСССДМ, закладам  освіти, молодіжному центру</t>
  </si>
  <si>
    <t xml:space="preserve">Фінансування видатків міського бюджету за 11.07.2019 року  </t>
  </si>
  <si>
    <t>заробітна плата (аванс за липень) бюджетним установам -  реабілітаційний центр, відділ спорту, УЖКГ та Б, фінансове управління</t>
  </si>
  <si>
    <t>конверти, марки</t>
  </si>
  <si>
    <t>інформаційно-консультативні послуги</t>
  </si>
  <si>
    <t>підключення до мережі інтернет</t>
  </si>
  <si>
    <t>поточний ремонт, техобслуговування автомобіля</t>
  </si>
  <si>
    <t>перевезення військовослужбовців - 17 чоловік</t>
  </si>
  <si>
    <t>незалежна оцінка приміщення</t>
  </si>
  <si>
    <t>проведення ІІІ-ї Міжнародної літньої школи - буклети, блокноти</t>
  </si>
  <si>
    <t>стягнення витрат по оплаті судового збору</t>
  </si>
  <si>
    <t>Реабілітаційний центр</t>
  </si>
  <si>
    <t>фарба для ремонту</t>
  </si>
  <si>
    <t xml:space="preserve">Освіта </t>
  </si>
  <si>
    <t>повірка димовентиляційних каналів</t>
  </si>
  <si>
    <t>виготовлення технічної документації із землеустрою ЗОШ № 4</t>
  </si>
  <si>
    <t>будматеріали для КДЮСШ</t>
  </si>
  <si>
    <t>ріш. № 181 за користуванням майном</t>
  </si>
  <si>
    <t>УЖКГі Б</t>
  </si>
  <si>
    <t>КП "Північна"-3772,4грн (видал.дерев), КП "ВУКГ"- 103181,21грн. ( монтув.ліній вул.освіт)</t>
  </si>
  <si>
    <r>
      <t xml:space="preserve">Субвенція з д.б. на здійснення заходів щодо соціально-економ.розвитку </t>
    </r>
    <r>
      <rPr>
        <sz val="14"/>
        <color indexed="8"/>
        <rFont val="Times New Roman"/>
        <family val="1"/>
      </rPr>
      <t>(проведення архілогіч.досліджень в зоні буд. Фонтану по вул.Гоголя 4Б)</t>
    </r>
  </si>
  <si>
    <t xml:space="preserve">Фінансування видатків міського бюджету за 12.07.2019 року  </t>
  </si>
  <si>
    <t>конверти</t>
  </si>
  <si>
    <t>технагляд по поточному ремонту фасаду ДНЗ 2</t>
  </si>
  <si>
    <t>компенсація пільг на ЖКП сім’ям загиблих військовослужбовців</t>
  </si>
  <si>
    <t>харчування спортсменів</t>
  </si>
  <si>
    <t>автопослуги з перевезення спортсменів з дзюдо</t>
  </si>
  <si>
    <t>технічний нагляд та поточний ремонт медичного обладнання</t>
  </si>
  <si>
    <t>аванс за липень бюджетним установам :  Виконком, УПСЗН, Територіальний центр, Культура, Спорт для всіх</t>
  </si>
  <si>
    <t>заробітна плата за ІІ половину липня по ЦМЛ</t>
  </si>
  <si>
    <t>Управл.освіти</t>
  </si>
  <si>
    <t>КП "ГВКБ" тех.нагляд по проекту Громад.бюджету по кап.рем.актової зали ЗОШ №1</t>
  </si>
  <si>
    <t xml:space="preserve">Фінансування видатків міського бюджету за 15.07.2019 року  </t>
  </si>
  <si>
    <t>заправка катриджа</t>
  </si>
  <si>
    <t>бланідас</t>
  </si>
  <si>
    <t>фоторамки</t>
  </si>
  <si>
    <t>аванс за липень  ДЮСШ "Спартак"</t>
  </si>
  <si>
    <t>Центр комплексної реабілітації для дітей з інвалідністю "ВІРА"</t>
  </si>
  <si>
    <t>Управління ЖКГ та Б</t>
  </si>
  <si>
    <t>ФОП Мнакацанян, поточний ремонт тротуару вул.Воздвиженська</t>
  </si>
  <si>
    <t>ФОП Дяченко, тех.нагляд за поточним ремонтом тротуару</t>
  </si>
  <si>
    <t>ФОП Мнакацанян, поточний ремонт пішохідної доріжки біля Ніжинської дитячої музичної школи</t>
  </si>
  <si>
    <t>ФОП Дяченко, тех.нагляд за поточним ремонтом пішохідної доріжки</t>
  </si>
  <si>
    <t>попередня оплата за капітальний ремонт покрівлі ЗОШ №15</t>
  </si>
  <si>
    <t>КП ВУКГ, заробітна плата по міським цільовим програмам, "Реконструкція та розвиток кладовищ міста" - 28670,0; "Удосконалення системи поводження з ТПВ" - 256907,60</t>
  </si>
  <si>
    <t>Субвенція на особливі освітні потреби, БФП ННВК №16</t>
  </si>
  <si>
    <t xml:space="preserve">Фінансування видатків міського бюджету за 16.07.2019 року  </t>
  </si>
  <si>
    <t>ТОВ Ритуал, доставка тіл померлих до моргу</t>
  </si>
  <si>
    <t>ТОВ Ритуал, захоронення безрідних</t>
  </si>
  <si>
    <t>проведення аналізу землі</t>
  </si>
  <si>
    <t>печатки, штампи для ЗОШ 2 та 14</t>
  </si>
  <si>
    <t>карнизи</t>
  </si>
  <si>
    <t>крейда</t>
  </si>
  <si>
    <t>поточний ремонт покрівлі ЗОШ 9</t>
  </si>
  <si>
    <t>ремонт картриджа</t>
  </si>
  <si>
    <t>поточний ремонт приміщення НКМ ім. І. Спаського за адресою вул. Небесної сотні, 11</t>
  </si>
  <si>
    <t>послуги супроводу та оновлення програми ІС-ПРО</t>
  </si>
  <si>
    <t>послуги харчування офіційної делегації по програмі виконання заходів з відзначення свят та здійснення представницьких видатків</t>
  </si>
  <si>
    <t xml:space="preserve">ріш. виконавчого комітету 213 подарунки (Програма розвитку культури і мистецтва) </t>
  </si>
  <si>
    <t xml:space="preserve">ріш. виконавчого комітету 213 канцтовари (Програма розвитку культури і мистецтва) </t>
  </si>
  <si>
    <t xml:space="preserve">ріш. виконавчого комітету 213 реквізит до дня Івана Купала (Програма розвитку культури і мистецтва) </t>
  </si>
  <si>
    <t xml:space="preserve">ріш. виконавчого комітету 213 послуги із завезення та розташування дерев’яних балок (Програма розвитку культури і мистецтва) </t>
  </si>
  <si>
    <t xml:space="preserve">ріш. виконавчого комітету 213 прибирання території (Програма розвитку культури і мистецтва) </t>
  </si>
  <si>
    <t xml:space="preserve">ріш. виконавчого комітету 213 встановлення турнікетів (Програма розвитку культури і мистецтва) </t>
  </si>
  <si>
    <t xml:space="preserve">ріш. виконавчого комітету 213 встановлення контейнерів для сміття (Програма розвитку культури і мистецтва) </t>
  </si>
  <si>
    <t xml:space="preserve">ріш. виконавчого комітету 213 завезення дров на багаття (Програма розвитку культури і мистецтва) </t>
  </si>
  <si>
    <t xml:space="preserve">ріш. виконавчого комітету 213 встановлення біотуалетів (Програма розвитку культури і мистецтва) </t>
  </si>
  <si>
    <t>килимова доріжка</t>
  </si>
  <si>
    <t>пільгове зубопротезування осіб з інвалідністю</t>
  </si>
  <si>
    <t>мінеральна вода по програмі виконання заходів з відзначення свят та здійснення представницьких видатків</t>
  </si>
  <si>
    <t xml:space="preserve">ріш. виконавчого комітету 213 встановлення сцени (Програма розвитку культури і мистецтва) </t>
  </si>
  <si>
    <t>виконком</t>
  </si>
  <si>
    <t>ЦПМСД</t>
  </si>
  <si>
    <t>Стомат.поліклініка</t>
  </si>
  <si>
    <t>КДЮСШ "Спартак"</t>
  </si>
  <si>
    <t>УЖКГтаБ</t>
  </si>
  <si>
    <t xml:space="preserve">водопостачання  </t>
  </si>
  <si>
    <t xml:space="preserve">електропостачання  </t>
  </si>
  <si>
    <t>газ</t>
  </si>
  <si>
    <t>госптовари</t>
  </si>
  <si>
    <t>печатки, штампи</t>
  </si>
  <si>
    <t>матеріальна допомога громадянам/програма Турбота</t>
  </si>
  <si>
    <t>оплата  касового обслуговування/програма Турбота</t>
  </si>
  <si>
    <t>грошова  винагорода  до  почесної грамоти/програма відзначення свят</t>
  </si>
  <si>
    <t>оплата  касового обслуговування/програма відзначення свят</t>
  </si>
  <si>
    <t>підтримка  ради  ветеранів (оплата за  енергоносії)/Програма</t>
  </si>
  <si>
    <t>марки, конверти</t>
  </si>
  <si>
    <t>Фін.управління</t>
  </si>
  <si>
    <t>Тер.центр</t>
  </si>
  <si>
    <t>посуд для ДНЗ 13</t>
  </si>
  <si>
    <t>будівельні матеріали для ДНЗ 7</t>
  </si>
  <si>
    <t>будівельні матеріали для ЗОШ 4</t>
  </si>
  <si>
    <t>господарчі товари для ЗОШ 14</t>
  </si>
  <si>
    <t>послуги  авто</t>
  </si>
  <si>
    <t>банер для БДЮ</t>
  </si>
  <si>
    <t>розпорядження № 523  від   17.07.2019р.</t>
  </si>
  <si>
    <t xml:space="preserve">Фінансування видатків міського бюджету за 17.07.2019 року  </t>
  </si>
  <si>
    <t xml:space="preserve">Фінансування видатків міського бюджету за 18.07.2019 року  </t>
  </si>
  <si>
    <t>послуги з опублікування оголошення</t>
  </si>
  <si>
    <t>утюг</t>
  </si>
  <si>
    <t>послуги з охорони</t>
  </si>
  <si>
    <t>послуги з ремонту принтера</t>
  </si>
  <si>
    <t>сплата екоподатка</t>
  </si>
  <si>
    <t>сканер</t>
  </si>
  <si>
    <t>ПрАТ Дата груп, інтернет для відеокамер</t>
  </si>
  <si>
    <t>Субвенція з д.б. на здійснення заходів щодо соціально-економ.розвитку, будівництво спортивного майданчику вул.Шевченка, 96Б (в тому числі тех.нагляд)</t>
  </si>
  <si>
    <t>ДП Укрсівербуд, реконструкція пішохідної частини з елементами благоустрою території прилеглої до адмін.будівлі на пл.ім.І.Франка</t>
  </si>
  <si>
    <t>ФОП Дяченко, тех.нагляд по реконструкції пішохідної частини з елементами благоустрою території прилеглої до адмін.будівлі на пл.ім.І.Франка</t>
  </si>
  <si>
    <t>Субвенція з д.б. на здійснення заходів щодо соціально-економ.розвитку, будівництво спортивного майданчику вул.Прилуцька, 116 (в тому числі тех.нагляд)</t>
  </si>
  <si>
    <t>Субвенція з д.б. на здійснення заходів щодо соціально-економ.розвитку, будівництво спортивного майданчику вул.Об’їжджа, 123 (в тому числі тех.нагляд)</t>
  </si>
  <si>
    <t>Субвенція з д.б. на здійснення заходів щодо соціально-економ.розвитку, будівництво спортивного майданчику вул.Московська, 6А (в тому числі тех.нагляд)</t>
  </si>
  <si>
    <t>Співфінансування з місцевого бюджету по субвенції з д.б. на здійснення заходів щодо соціально-економ.розвитку (в тому числі тех.нагляд)</t>
  </si>
  <si>
    <t>ТОВ Бахмачгазбудсервіс, ямковий ремонт асфальтобетонного покриття вулиць: Василівська, Московська, Покровська, пров.Урожайний</t>
  </si>
  <si>
    <t>ФОП Дяченко, тех.нагляд по ямковому ремонту вулиць</t>
  </si>
  <si>
    <t>розпорядження № 527  від   18.07.2019р.</t>
  </si>
  <si>
    <t xml:space="preserve">Фінансування видатків міського бюджету за 19.07.2019 року  </t>
  </si>
  <si>
    <t>послуги по встановленню люка ННВК №16</t>
  </si>
  <si>
    <t xml:space="preserve">придбання лінолеуму </t>
  </si>
  <si>
    <t>КП ВУКГ, викошування територій</t>
  </si>
  <si>
    <t>розпорядження № 539  від   19.07.2019р.</t>
  </si>
  <si>
    <t>Відшкодування  послуг охорони</t>
  </si>
  <si>
    <t>Відшкодування  послуг на обслуговування прибудинкової  території</t>
  </si>
  <si>
    <t>Послуги за вчинення нотаріальної дії/Програма юридична</t>
  </si>
  <si>
    <t>Перевезення військовослужбовців/Програма допризивної підготовки</t>
  </si>
  <si>
    <t>за липень</t>
  </si>
  <si>
    <t>Стипендії  обдарованій  молоді/Програма виплати стипендій</t>
  </si>
  <si>
    <t>Оплата послуг з харчування спортсменів з футболу</t>
  </si>
  <si>
    <t>Шпаклівка для ДНЗ 13</t>
  </si>
  <si>
    <t>Послуги з дератизації</t>
  </si>
  <si>
    <t>Збір  за  держ.реєстрацію</t>
  </si>
  <si>
    <t>Відпускні працівникам музею</t>
  </si>
  <si>
    <t xml:space="preserve">Фінансування видатків міського бюджету за 22.07.2019 року  </t>
  </si>
  <si>
    <t>НТБ</t>
  </si>
  <si>
    <t>Субвенція на особливі освітні потреби за рахунок коштів державного бюджету, шведська стінка ЗОШ №10</t>
  </si>
  <si>
    <t>проект громадського бюджету "Бібліотека без обмежень"</t>
  </si>
  <si>
    <t>Послуги охорони липень 2019</t>
  </si>
  <si>
    <t>Канцелярські товари</t>
  </si>
  <si>
    <t>Бланки  довідок</t>
  </si>
  <si>
    <t>Послуги з відправки кореспонденції</t>
  </si>
  <si>
    <t>Придбання стільців/Програма гром.бюджет</t>
  </si>
  <si>
    <t>Послуги з повірки коректора</t>
  </si>
  <si>
    <t xml:space="preserve">Фінансування видатків міського бюджету за 23.07.2019 року  </t>
  </si>
  <si>
    <t>КП КК Північна, видалення дерев</t>
  </si>
  <si>
    <t>КП КК Північна, заробітна плата косарям згідно МЦП "Удосконалення системи поводження з ТПВ, розвитку і збереження зелених насаджень"</t>
  </si>
  <si>
    <t xml:space="preserve">Фінансування видатків міського бюджету за 24.07.2019 року  </t>
  </si>
  <si>
    <t>за червень</t>
  </si>
  <si>
    <t>компенсація пільг послуг зв’язку особам з інвалідністю по зору</t>
  </si>
  <si>
    <t>компенсація пільг на житлово-комунальні послуги сім’ям загиблих військовослужбовців</t>
  </si>
  <si>
    <t>Послуги з виготовлення, монтажу і демонтажу пристані, встановленої на Івана Купала/Програма розвитку культури</t>
  </si>
  <si>
    <t>Відпускні працівникам культури</t>
  </si>
  <si>
    <t>ФОП Дяченко, тех.нагляд по реконструкції приміщень ЗОШ №14 з метою відкриття школи-сад №14 вул.Шекерогринівська, 54А</t>
  </si>
  <si>
    <t>Субвенція з д.б. на здійснення заходів щодо соціально-економ.розвитку, будівництво дитячого майданчику сквер "Театральний" (в тому числі тех.нагляд)</t>
  </si>
  <si>
    <t>Субвенція з д.б. на здійснення заходів щодо соціально-економ.розвитку, будівництво міні-футбольного поля зі штучним покриттям вул.Шевченка, 103</t>
  </si>
  <si>
    <t xml:space="preserve">Співфінансування з місцевого бюджету по субвенції з д.б. на здійснення заходів щодо соціально-економ.розвитку </t>
  </si>
  <si>
    <t>Послуги  з ремонту електромереж</t>
  </si>
  <si>
    <t>Килимові покриття для ЗОШ №14</t>
  </si>
  <si>
    <t>розпорядження № 556  від   24.07.2019р.</t>
  </si>
  <si>
    <t>Управління праці та соц.захисту населення</t>
  </si>
  <si>
    <t>Госп.товари</t>
  </si>
  <si>
    <t>Послуги касового обслуговування/Програма Турбота</t>
  </si>
  <si>
    <t>Заробітна плата за липень працівникам "Спорту для всіх"</t>
  </si>
  <si>
    <t>Буд.матеріали для ДНЗ №12</t>
  </si>
  <si>
    <t>Лічильник електроенергії</t>
  </si>
  <si>
    <t xml:space="preserve">Фінансування видатків міського бюджету за 25.07.2019 року  </t>
  </si>
  <si>
    <t>Субвенція з д.б. на здійснення заходів щодо соціально-економ.розвитку, закупівля обладнання, спорт.інвентаря для закладів загальної середньої освіти</t>
  </si>
  <si>
    <t>Послуги монтажних робіт по встановленню вікон</t>
  </si>
  <si>
    <t>Придбання вікон</t>
  </si>
  <si>
    <t>КП ВУКГ, пот.ремонт світлофорів</t>
  </si>
  <si>
    <t xml:space="preserve">Фінансування видатків міського бюджету за 30.07.2019 року  </t>
  </si>
  <si>
    <t>Оплата послуг по монтажу системи охоронної сигналізації</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</si>
</sst>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FC19]d\ mmmm\ yyyy\ &quot;г.&quot;"/>
  </numFmts>
  <fonts count="50">
    <font>
      <sz val="11"/>
      <color indexed="8"/>
      <name val="Calibri"/>
      <family val="2"/>
    </font>
    <font>
      <sz val="8"/>
      <name val="Calibri"/>
      <family val="2"/>
    </font>
    <font>
      <b/>
      <sz val="14"/>
      <color indexed="8"/>
      <name val="Times New Roman"/>
      <family val="1"/>
    </font>
    <font>
      <b/>
      <sz val="14"/>
      <name val="Times New Roman"/>
      <family val="1"/>
    </font>
    <font>
      <sz val="14"/>
      <color indexed="8"/>
      <name val="Times New Roman"/>
      <family val="1"/>
    </font>
    <font>
      <sz val="14"/>
      <name val="Times New Roman"/>
      <family val="1"/>
    </font>
    <font>
      <b/>
      <sz val="16"/>
      <name val="Times New Roman"/>
      <family val="1"/>
    </font>
    <font>
      <sz val="12"/>
      <name val="Times New Roman"/>
      <family val="1"/>
    </font>
    <font>
      <sz val="10"/>
      <name val="Times New Roman"/>
      <family val="1"/>
    </font>
    <font>
      <b/>
      <sz val="18"/>
      <color indexed="8"/>
      <name val="Times New Roman"/>
      <family val="1"/>
    </font>
    <font>
      <b/>
      <sz val="16"/>
      <color indexed="8"/>
      <name val="Times New Roman"/>
      <family val="1"/>
    </font>
    <font>
      <sz val="16"/>
      <color indexed="8"/>
      <name val="Times New Roman"/>
      <family val="1"/>
    </font>
    <font>
      <u val="single"/>
      <sz val="9.9"/>
      <color indexed="12"/>
      <name val="Calibri"/>
      <family val="2"/>
    </font>
    <font>
      <u val="single"/>
      <sz val="9.9"/>
      <color indexed="20"/>
      <name val="Calibri"/>
      <family val="2"/>
    </font>
    <font>
      <sz val="16"/>
      <name val="Times New Roman"/>
      <family val="1"/>
    </font>
    <font>
      <b/>
      <sz val="12"/>
      <color indexed="40"/>
      <name val="Times New Roman"/>
      <family val="1"/>
    </font>
    <font>
      <sz val="12"/>
      <color indexed="4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32">
    <xf numFmtId="0" fontId="0" fillId="0" borderId="0" xfId="0" applyAlignment="1">
      <alignment/>
    </xf>
    <xf numFmtId="0" fontId="2" fillId="0" borderId="10" xfId="0" applyFont="1" applyFill="1" applyBorder="1" applyAlignment="1">
      <alignment vertical="justify" wrapText="1"/>
    </xf>
    <xf numFmtId="4" fontId="2" fillId="0" borderId="10" xfId="0" applyNumberFormat="1" applyFont="1" applyFill="1" applyBorder="1" applyAlignment="1">
      <alignment vertical="center"/>
    </xf>
    <xf numFmtId="0" fontId="4" fillId="0" borderId="10" xfId="0" applyFont="1" applyFill="1" applyBorder="1" applyAlignment="1">
      <alignment vertical="justify" wrapText="1"/>
    </xf>
    <xf numFmtId="0" fontId="2" fillId="0" borderId="0" xfId="0" applyFont="1" applyFill="1" applyAlignment="1">
      <alignment horizontal="center"/>
    </xf>
    <xf numFmtId="0" fontId="4" fillId="0" borderId="0" xfId="0" applyFont="1" applyFill="1" applyAlignment="1">
      <alignment vertical="justify"/>
    </xf>
    <xf numFmtId="4" fontId="3" fillId="0" borderId="0" xfId="0" applyNumberFormat="1" applyFont="1" applyFill="1" applyAlignment="1">
      <alignment/>
    </xf>
    <xf numFmtId="4" fontId="2" fillId="0" borderId="10" xfId="0" applyNumberFormat="1" applyFont="1" applyFill="1" applyBorder="1" applyAlignment="1">
      <alignment horizontal="center"/>
    </xf>
    <xf numFmtId="0" fontId="2" fillId="0" borderId="0" xfId="0" applyFont="1" applyFill="1" applyAlignment="1">
      <alignment/>
    </xf>
    <xf numFmtId="4" fontId="2" fillId="0" borderId="10" xfId="0" applyNumberFormat="1" applyFont="1" applyFill="1" applyBorder="1" applyAlignment="1">
      <alignment horizontal="center" vertical="center"/>
    </xf>
    <xf numFmtId="0" fontId="4" fillId="0" borderId="0" xfId="0" applyFont="1" applyFill="1" applyAlignment="1">
      <alignment/>
    </xf>
    <xf numFmtId="4" fontId="4" fillId="0" borderId="10" xfId="0" applyNumberFormat="1" applyFont="1" applyFill="1" applyBorder="1" applyAlignment="1">
      <alignment vertical="center"/>
    </xf>
    <xf numFmtId="0" fontId="2" fillId="0" borderId="10" xfId="0" applyFont="1" applyFill="1" applyBorder="1" applyAlignment="1">
      <alignment horizontal="left" vertical="justify" wrapText="1"/>
    </xf>
    <xf numFmtId="4" fontId="4" fillId="0" borderId="0" xfId="0" applyNumberFormat="1" applyFont="1" applyFill="1" applyAlignment="1">
      <alignment/>
    </xf>
    <xf numFmtId="43" fontId="4" fillId="0" borderId="10" xfId="60" applyFont="1" applyFill="1" applyBorder="1" applyAlignment="1">
      <alignment horizontal="center" vertical="center"/>
    </xf>
    <xf numFmtId="43" fontId="5" fillId="0" borderId="10" xfId="60" applyFont="1" applyFill="1" applyBorder="1" applyAlignment="1">
      <alignment horizontal="center" vertical="center"/>
    </xf>
    <xf numFmtId="4" fontId="5" fillId="0" borderId="0" xfId="0" applyNumberFormat="1" applyFont="1" applyFill="1" applyAlignment="1">
      <alignment horizontal="center" vertical="center"/>
    </xf>
    <xf numFmtId="43" fontId="3" fillId="0" borderId="10" xfId="60" applyFont="1" applyFill="1" applyBorder="1" applyAlignment="1">
      <alignment horizontal="center" vertical="center"/>
    </xf>
    <xf numFmtId="0" fontId="4" fillId="0" borderId="10" xfId="0" applyFont="1" applyFill="1" applyBorder="1" applyAlignment="1">
      <alignment/>
    </xf>
    <xf numFmtId="43" fontId="6" fillId="0" borderId="10" xfId="60" applyFont="1" applyFill="1" applyBorder="1" applyAlignment="1">
      <alignment horizontal="center" vertical="center"/>
    </xf>
    <xf numFmtId="4" fontId="4" fillId="0" borderId="0" xfId="0" applyNumberFormat="1" applyFont="1" applyFill="1" applyAlignment="1">
      <alignment horizontal="center" vertical="center"/>
    </xf>
    <xf numFmtId="4" fontId="5" fillId="0"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8" fillId="0" borderId="11" xfId="0" applyFont="1" applyFill="1" applyBorder="1" applyAlignment="1">
      <alignment vertical="center" wrapText="1"/>
    </xf>
    <xf numFmtId="49" fontId="4" fillId="0" borderId="10" xfId="0" applyNumberFormat="1" applyFont="1" applyFill="1" applyBorder="1" applyAlignment="1">
      <alignment vertical="center" wrapText="1"/>
    </xf>
    <xf numFmtId="49" fontId="4" fillId="0" borderId="0" xfId="0" applyNumberFormat="1" applyFont="1" applyFill="1" applyAlignment="1">
      <alignment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4" fillId="0" borderId="0" xfId="0" applyFont="1" applyFill="1" applyAlignment="1">
      <alignment vertical="center" wrapText="1"/>
    </xf>
    <xf numFmtId="4" fontId="3" fillId="0" borderId="0" xfId="0" applyNumberFormat="1" applyFont="1" applyFill="1" applyAlignment="1">
      <alignment horizontal="center" vertical="center" wrapText="1"/>
    </xf>
    <xf numFmtId="4" fontId="3" fillId="0" borderId="0" xfId="0" applyNumberFormat="1" applyFont="1" applyFill="1" applyAlignment="1">
      <alignment vertical="center" wrapText="1"/>
    </xf>
    <xf numFmtId="2" fontId="10"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 fontId="10" fillId="0" borderId="10" xfId="0" applyNumberFormat="1" applyFont="1" applyFill="1" applyBorder="1" applyAlignment="1">
      <alignment horizontal="center" vertical="center" wrapText="1"/>
    </xf>
    <xf numFmtId="4" fontId="4" fillId="0" borderId="10" xfId="6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5" fillId="0" borderId="10" xfId="6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4" fontId="3" fillId="0" borderId="10" xfId="60" applyNumberFormat="1" applyFont="1" applyFill="1" applyBorder="1" applyAlignment="1">
      <alignment horizontal="center" vertical="center" wrapText="1"/>
    </xf>
    <xf numFmtId="4" fontId="2" fillId="0" borderId="10" xfId="0" applyNumberFormat="1" applyFont="1" applyFill="1" applyBorder="1" applyAlignment="1">
      <alignment vertical="center" wrapText="1"/>
    </xf>
    <xf numFmtId="0" fontId="2" fillId="0" borderId="0" xfId="0" applyFont="1" applyFill="1" applyAlignment="1">
      <alignment vertical="center" wrapText="1"/>
    </xf>
    <xf numFmtId="4" fontId="2" fillId="0" borderId="11" xfId="0" applyNumberFormat="1" applyFont="1" applyFill="1" applyBorder="1" applyAlignment="1">
      <alignment vertical="center" wrapText="1"/>
    </xf>
    <xf numFmtId="4" fontId="2" fillId="0" borderId="0" xfId="0" applyNumberFormat="1" applyFont="1" applyFill="1" applyAlignment="1">
      <alignment vertical="center" wrapText="1"/>
    </xf>
    <xf numFmtId="4" fontId="4" fillId="0" borderId="1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4" fontId="4" fillId="0" borderId="0" xfId="0" applyNumberFormat="1" applyFont="1" applyFill="1" applyAlignment="1">
      <alignment vertical="center" wrapText="1"/>
    </xf>
    <xf numFmtId="2" fontId="4" fillId="0" borderId="0" xfId="0" applyNumberFormat="1" applyFont="1" applyFill="1" applyAlignment="1">
      <alignment horizontal="center" vertical="center" wrapText="1"/>
    </xf>
    <xf numFmtId="0" fontId="10"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33" borderId="10" xfId="0" applyFont="1" applyFill="1" applyBorder="1" applyAlignment="1">
      <alignment vertical="center" wrapText="1"/>
    </xf>
    <xf numFmtId="49" fontId="4" fillId="33" borderId="10" xfId="0" applyNumberFormat="1" applyFont="1" applyFill="1" applyBorder="1" applyAlignment="1">
      <alignment vertical="center" wrapText="1"/>
    </xf>
    <xf numFmtId="0" fontId="4" fillId="33" borderId="10" xfId="0" applyFont="1" applyFill="1" applyBorder="1" applyAlignment="1">
      <alignment vertical="center" wrapText="1"/>
    </xf>
    <xf numFmtId="4" fontId="4" fillId="33" borderId="10" xfId="60" applyNumberFormat="1" applyFont="1" applyFill="1" applyBorder="1" applyAlignment="1">
      <alignment horizontal="center" vertical="center" wrapText="1"/>
    </xf>
    <xf numFmtId="4" fontId="5" fillId="33" borderId="10" xfId="6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4" fontId="3" fillId="33" borderId="10" xfId="60" applyNumberFormat="1" applyFont="1" applyFill="1" applyBorder="1" applyAlignment="1">
      <alignment horizontal="center" vertical="center" wrapText="1"/>
    </xf>
    <xf numFmtId="4" fontId="6" fillId="33" borderId="10" xfId="6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10"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4" fontId="14" fillId="33" borderId="10" xfId="60" applyNumberFormat="1" applyFont="1" applyFill="1" applyBorder="1" applyAlignment="1">
      <alignment horizontal="center" vertical="center" wrapText="1"/>
    </xf>
    <xf numFmtId="0" fontId="2" fillId="33" borderId="12" xfId="0" applyFont="1" applyFill="1" applyBorder="1" applyAlignment="1">
      <alignment vertical="center" wrapText="1"/>
    </xf>
    <xf numFmtId="0" fontId="4" fillId="0" borderId="13" xfId="0" applyFont="1" applyFill="1" applyBorder="1" applyAlignment="1">
      <alignment horizontal="left" vertical="center" wrapText="1"/>
    </xf>
    <xf numFmtId="4" fontId="5" fillId="33" borderId="13" xfId="6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4" fillId="0" borderId="0" xfId="0" applyFont="1" applyFill="1" applyAlignment="1">
      <alignment horizontal="left" vertical="center" wrapText="1"/>
    </xf>
    <xf numFmtId="0" fontId="4" fillId="0" borderId="13" xfId="0" applyFont="1" applyFill="1" applyBorder="1" applyAlignment="1">
      <alignment vertical="center" wrapText="1"/>
    </xf>
    <xf numFmtId="4" fontId="2" fillId="0" borderId="14" xfId="0" applyNumberFormat="1" applyFont="1" applyFill="1" applyBorder="1" applyAlignment="1">
      <alignment vertical="center" wrapText="1"/>
    </xf>
    <xf numFmtId="0" fontId="4" fillId="0" borderId="12" xfId="0" applyFont="1" applyFill="1" applyBorder="1" applyAlignment="1">
      <alignment vertical="center" wrapText="1"/>
    </xf>
    <xf numFmtId="4" fontId="5" fillId="33" borderId="12" xfId="60" applyNumberFormat="1" applyFont="1" applyFill="1" applyBorder="1" applyAlignment="1">
      <alignment horizontal="center" vertical="center" wrapText="1"/>
    </xf>
    <xf numFmtId="4" fontId="2" fillId="0" borderId="15" xfId="0" applyNumberFormat="1" applyFont="1" applyFill="1" applyBorder="1" applyAlignment="1">
      <alignment vertical="center" wrapText="1"/>
    </xf>
    <xf numFmtId="4" fontId="2" fillId="0" borderId="16" xfId="0" applyNumberFormat="1" applyFont="1" applyFill="1" applyBorder="1" applyAlignment="1">
      <alignment vertical="center" wrapText="1"/>
    </xf>
    <xf numFmtId="0" fontId="2" fillId="0" borderId="0" xfId="0" applyFont="1" applyFill="1" applyBorder="1" applyAlignment="1">
      <alignment vertical="center" wrapText="1"/>
    </xf>
    <xf numFmtId="0" fontId="10" fillId="34" borderId="10" xfId="0" applyFont="1" applyFill="1" applyBorder="1" applyAlignment="1">
      <alignment horizontal="center" vertical="center" wrapText="1"/>
    </xf>
    <xf numFmtId="4" fontId="10" fillId="34" borderId="10" xfId="0" applyNumberFormat="1" applyFont="1" applyFill="1" applyBorder="1" applyAlignment="1">
      <alignment horizontal="center" vertical="center" wrapText="1"/>
    </xf>
    <xf numFmtId="4" fontId="2" fillId="33" borderId="10" xfId="60" applyNumberFormat="1" applyFont="1" applyFill="1" applyBorder="1" applyAlignment="1">
      <alignment horizontal="center" vertical="center" wrapText="1"/>
    </xf>
    <xf numFmtId="0" fontId="15" fillId="0" borderId="13"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0" xfId="0" applyFont="1" applyFill="1" applyBorder="1" applyAlignment="1">
      <alignment horizontal="left" vertical="center" wrapText="1"/>
    </xf>
    <xf numFmtId="4" fontId="16" fillId="33" borderId="10" xfId="6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4" fontId="2" fillId="0" borderId="10" xfId="60" applyNumberFormat="1" applyFont="1" applyFill="1" applyBorder="1" applyAlignment="1">
      <alignment horizontal="center" vertical="center" wrapText="1"/>
    </xf>
    <xf numFmtId="0" fontId="10" fillId="34" borderId="10" xfId="0" applyFont="1" applyFill="1" applyBorder="1" applyAlignment="1">
      <alignment horizontal="left" vertical="center" wrapText="1"/>
    </xf>
    <xf numFmtId="4" fontId="6" fillId="34" borderId="10" xfId="60" applyNumberFormat="1" applyFont="1" applyFill="1" applyBorder="1" applyAlignment="1">
      <alignment horizontal="center" vertical="center" wrapText="1"/>
    </xf>
    <xf numFmtId="0" fontId="2" fillId="34" borderId="10" xfId="0" applyFont="1" applyFill="1" applyBorder="1" applyAlignment="1">
      <alignment vertical="center" wrapText="1"/>
    </xf>
    <xf numFmtId="4" fontId="6" fillId="34"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 fontId="5" fillId="0" borderId="13" xfId="60" applyNumberFormat="1" applyFont="1" applyFill="1" applyBorder="1" applyAlignment="1">
      <alignment horizontal="center" vertical="center" wrapText="1"/>
    </xf>
    <xf numFmtId="0" fontId="2" fillId="35" borderId="10" xfId="0" applyFont="1" applyFill="1" applyBorder="1" applyAlignment="1">
      <alignment vertical="center" wrapText="1"/>
    </xf>
    <xf numFmtId="4" fontId="6" fillId="35" borderId="10" xfId="0" applyNumberFormat="1" applyFont="1" applyFill="1" applyBorder="1" applyAlignment="1">
      <alignment horizontal="center" vertical="center" wrapText="1"/>
    </xf>
    <xf numFmtId="4" fontId="10" fillId="35" borderId="10"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0" xfId="0" applyFont="1" applyFill="1" applyAlignment="1">
      <alignment horizontal="center"/>
    </xf>
    <xf numFmtId="0" fontId="4" fillId="0" borderId="1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1"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9" fillId="0" borderId="0" xfId="0" applyFont="1" applyFill="1" applyAlignment="1">
      <alignment horizontal="center" vertical="center" wrapText="1"/>
    </xf>
    <xf numFmtId="0" fontId="0" fillId="0" borderId="11" xfId="0"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12" xfId="0" applyBorder="1" applyAlignment="1">
      <alignment horizontal="left" vertical="center" wrapText="1"/>
    </xf>
    <xf numFmtId="0" fontId="2" fillId="0" borderId="13"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0" fillId="0" borderId="17" xfId="0" applyBorder="1" applyAlignment="1">
      <alignment horizontal="left" vertical="center" wrapText="1"/>
    </xf>
    <xf numFmtId="0" fontId="10" fillId="35" borderId="16"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5"/>
  <sheetViews>
    <sheetView view="pageBreakPreview" zoomScaleSheetLayoutView="100" zoomScalePageLayoutView="0" workbookViewId="0" topLeftCell="A1">
      <selection activeCell="C12" sqref="C12"/>
    </sheetView>
  </sheetViews>
  <sheetFormatPr defaultColWidth="9.140625" defaultRowHeight="15"/>
  <cols>
    <col min="1" max="1" width="21.7109375" style="5" customWidth="1"/>
    <col min="2" max="2" width="83.140625" style="5" customWidth="1"/>
    <col min="3" max="3" width="22.00390625" style="20" customWidth="1"/>
    <col min="4" max="4" width="11.421875" style="13" customWidth="1"/>
    <col min="5" max="5" width="19.28125" style="10" customWidth="1"/>
    <col min="6" max="16384" width="9.140625" style="10" customWidth="1"/>
  </cols>
  <sheetData>
    <row r="1" spans="1:4" ht="18.75">
      <c r="A1" s="102" t="s">
        <v>68</v>
      </c>
      <c r="B1" s="102"/>
      <c r="C1" s="102"/>
      <c r="D1" s="102"/>
    </row>
    <row r="2" spans="1:4" ht="18.75">
      <c r="A2" s="5" t="s">
        <v>31</v>
      </c>
      <c r="C2" s="16" t="s">
        <v>32</v>
      </c>
      <c r="D2" s="6"/>
    </row>
    <row r="3" spans="1:4" s="4" customFormat="1" ht="24" customHeight="1">
      <c r="A3" s="1" t="s">
        <v>27</v>
      </c>
      <c r="B3" s="1" t="s">
        <v>28</v>
      </c>
      <c r="C3" s="9" t="s">
        <v>29</v>
      </c>
      <c r="D3" s="7"/>
    </row>
    <row r="4" spans="1:4" s="4" customFormat="1" ht="24" customHeight="1">
      <c r="A4" s="1" t="s">
        <v>25</v>
      </c>
      <c r="B4" s="3" t="s">
        <v>72</v>
      </c>
      <c r="C4" s="14">
        <v>104512.17</v>
      </c>
      <c r="D4" s="7"/>
    </row>
    <row r="5" spans="1:4" s="4" customFormat="1" ht="21" customHeight="1">
      <c r="A5" s="1" t="s">
        <v>38</v>
      </c>
      <c r="B5" s="3" t="s">
        <v>39</v>
      </c>
      <c r="C5" s="14">
        <v>18123.9</v>
      </c>
      <c r="D5" s="7"/>
    </row>
    <row r="6" spans="1:4" s="4" customFormat="1" ht="21" customHeight="1">
      <c r="A6" s="1"/>
      <c r="B6" s="3" t="s">
        <v>69</v>
      </c>
      <c r="C6" s="14">
        <v>2262.43</v>
      </c>
      <c r="D6" s="7"/>
    </row>
    <row r="7" spans="1:4" s="4" customFormat="1" ht="21" customHeight="1">
      <c r="A7" s="1" t="s">
        <v>40</v>
      </c>
      <c r="B7" s="3"/>
      <c r="C7" s="14"/>
      <c r="D7" s="7"/>
    </row>
    <row r="8" spans="1:4" s="4" customFormat="1" ht="22.5" customHeight="1">
      <c r="A8" s="1" t="s">
        <v>30</v>
      </c>
      <c r="B8" s="3" t="s">
        <v>35</v>
      </c>
      <c r="C8" s="14">
        <v>1362.13</v>
      </c>
      <c r="D8" s="7"/>
    </row>
    <row r="9" spans="2:4" s="4" customFormat="1" ht="21" customHeight="1">
      <c r="B9" s="3" t="s">
        <v>37</v>
      </c>
      <c r="C9" s="14">
        <v>50387.14</v>
      </c>
      <c r="D9" s="7"/>
    </row>
    <row r="10" spans="1:4" s="4" customFormat="1" ht="21" customHeight="1">
      <c r="A10" s="1"/>
      <c r="B10" s="3" t="s">
        <v>36</v>
      </c>
      <c r="C10" s="15"/>
      <c r="D10" s="7"/>
    </row>
    <row r="11" spans="1:4" s="4" customFormat="1" ht="21" customHeight="1">
      <c r="A11" s="1"/>
      <c r="B11" s="3" t="s">
        <v>41</v>
      </c>
      <c r="C11" s="15">
        <v>3893.88</v>
      </c>
      <c r="D11" s="7"/>
    </row>
    <row r="12" spans="1:4" s="4" customFormat="1" ht="21" customHeight="1">
      <c r="A12" s="1"/>
      <c r="B12" s="3" t="s">
        <v>47</v>
      </c>
      <c r="C12" s="15"/>
      <c r="D12" s="7"/>
    </row>
    <row r="13" spans="1:4" s="8" customFormat="1" ht="21.75" customHeight="1">
      <c r="A13" s="1"/>
      <c r="B13" s="1" t="s">
        <v>33</v>
      </c>
      <c r="C13" s="17">
        <f>SUM(C4:C12)</f>
        <v>180541.65000000002</v>
      </c>
      <c r="D13" s="2"/>
    </row>
    <row r="14" spans="1:4" s="8" customFormat="1" ht="21" customHeight="1" hidden="1">
      <c r="A14" s="1"/>
      <c r="B14" s="1"/>
      <c r="C14" s="17"/>
      <c r="D14" s="2"/>
    </row>
    <row r="15" spans="1:4" s="8" customFormat="1" ht="15" customHeight="1" hidden="1">
      <c r="A15" s="1"/>
      <c r="B15" s="1"/>
      <c r="C15" s="17"/>
      <c r="D15" s="2" t="s">
        <v>31</v>
      </c>
    </row>
    <row r="16" spans="1:4" s="8" customFormat="1" ht="21.75" customHeight="1">
      <c r="A16" s="1"/>
      <c r="B16" s="1" t="s">
        <v>34</v>
      </c>
      <c r="C16" s="17">
        <f>SUM(C17:C32)</f>
        <v>2240.83</v>
      </c>
      <c r="D16" s="2"/>
    </row>
    <row r="17" spans="1:4" s="8" customFormat="1" ht="21.75" customHeight="1">
      <c r="A17" s="1" t="s">
        <v>44</v>
      </c>
      <c r="B17" s="3" t="s">
        <v>64</v>
      </c>
      <c r="C17" s="15">
        <v>94.8</v>
      </c>
      <c r="D17" s="2"/>
    </row>
    <row r="18" spans="1:4" s="8" customFormat="1" ht="21.75" customHeight="1">
      <c r="A18" s="1"/>
      <c r="B18" s="3" t="s">
        <v>65</v>
      </c>
      <c r="C18" s="15">
        <v>491.92</v>
      </c>
      <c r="D18" s="2"/>
    </row>
    <row r="19" spans="1:4" s="8" customFormat="1" ht="18" customHeight="1">
      <c r="A19" s="1" t="s">
        <v>70</v>
      </c>
      <c r="B19" s="3" t="s">
        <v>71</v>
      </c>
      <c r="C19" s="15">
        <v>72</v>
      </c>
      <c r="D19" s="11"/>
    </row>
    <row r="20" spans="1:4" s="8" customFormat="1" ht="18" customHeight="1">
      <c r="A20" s="1" t="s">
        <v>66</v>
      </c>
      <c r="B20" s="3" t="s">
        <v>65</v>
      </c>
      <c r="C20" s="15">
        <v>261.32</v>
      </c>
      <c r="D20" s="11"/>
    </row>
    <row r="21" spans="1:4" s="8" customFormat="1" ht="18" customHeight="1">
      <c r="A21" s="1" t="s">
        <v>73</v>
      </c>
      <c r="B21" s="3" t="s">
        <v>74</v>
      </c>
      <c r="C21" s="15">
        <v>1320.79</v>
      </c>
      <c r="D21" s="11"/>
    </row>
    <row r="22" spans="1:4" s="8" customFormat="1" ht="18" customHeight="1">
      <c r="A22" s="1"/>
      <c r="B22" s="3"/>
      <c r="C22" s="15"/>
      <c r="D22" s="11"/>
    </row>
    <row r="23" spans="1:4" s="8" customFormat="1" ht="18" customHeight="1">
      <c r="A23" s="1"/>
      <c r="B23" s="3"/>
      <c r="C23" s="15"/>
      <c r="D23" s="11"/>
    </row>
    <row r="24" spans="1:4" s="8" customFormat="1" ht="18" customHeight="1">
      <c r="A24" s="1"/>
      <c r="B24" s="3"/>
      <c r="C24" s="15"/>
      <c r="D24" s="11"/>
    </row>
    <row r="25" spans="1:4" s="8" customFormat="1" ht="18" customHeight="1">
      <c r="A25" s="1"/>
      <c r="B25" s="3"/>
      <c r="C25" s="15"/>
      <c r="D25" s="11"/>
    </row>
    <row r="26" spans="1:4" s="8" customFormat="1" ht="18" customHeight="1">
      <c r="A26" s="1"/>
      <c r="B26" s="3"/>
      <c r="C26" s="15"/>
      <c r="D26" s="11"/>
    </row>
    <row r="27" spans="1:4" s="8" customFormat="1" ht="18" customHeight="1">
      <c r="A27" s="1"/>
      <c r="B27" s="3"/>
      <c r="C27" s="15"/>
      <c r="D27" s="11"/>
    </row>
    <row r="28" spans="1:4" s="8" customFormat="1" ht="18" customHeight="1">
      <c r="A28" s="1"/>
      <c r="B28" s="3"/>
      <c r="C28" s="15"/>
      <c r="D28" s="11"/>
    </row>
    <row r="29" spans="1:4" s="8" customFormat="1" ht="18" customHeight="1">
      <c r="A29" s="1"/>
      <c r="B29" s="3"/>
      <c r="C29" s="15"/>
      <c r="D29" s="11"/>
    </row>
    <row r="30" spans="1:4" s="8" customFormat="1" ht="18" customHeight="1">
      <c r="A30" s="1"/>
      <c r="B30" s="3"/>
      <c r="C30" s="15"/>
      <c r="D30" s="11"/>
    </row>
    <row r="31" spans="1:4" s="8" customFormat="1" ht="18" customHeight="1">
      <c r="A31" s="1"/>
      <c r="B31" s="3"/>
      <c r="C31" s="15"/>
      <c r="D31" s="11"/>
    </row>
    <row r="32" spans="1:4" s="8" customFormat="1" ht="18" customHeight="1">
      <c r="A32" s="1"/>
      <c r="B32" s="18"/>
      <c r="C32" s="15"/>
      <c r="D32" s="11"/>
    </row>
    <row r="33" spans="1:4" s="8" customFormat="1" ht="27.75" customHeight="1">
      <c r="A33" s="1"/>
      <c r="B33" s="1" t="s">
        <v>26</v>
      </c>
      <c r="C33" s="17">
        <f>C13+C16</f>
        <v>182782.48</v>
      </c>
      <c r="D33" s="2"/>
    </row>
    <row r="34" spans="1:4" s="8" customFormat="1" ht="27.75" customHeight="1">
      <c r="A34" s="1"/>
      <c r="B34" s="1" t="s">
        <v>43</v>
      </c>
      <c r="C34" s="17">
        <f>SUM(C35:C35)</f>
        <v>0</v>
      </c>
      <c r="D34" s="2"/>
    </row>
    <row r="35" spans="1:4" s="8" customFormat="1" ht="35.25" customHeight="1" hidden="1">
      <c r="A35" s="1" t="s">
        <v>44</v>
      </c>
      <c r="B35" s="3" t="s">
        <v>61</v>
      </c>
      <c r="C35" s="15"/>
      <c r="D35" s="2"/>
    </row>
    <row r="36" spans="1:4" s="8" customFormat="1" ht="20.25" hidden="1">
      <c r="A36" s="3"/>
      <c r="B36" s="12" t="s">
        <v>46</v>
      </c>
      <c r="C36" s="19">
        <f>SUM(C37:C54)</f>
        <v>0</v>
      </c>
      <c r="D36" s="2"/>
    </row>
    <row r="37" spans="1:4" s="8" customFormat="1" ht="56.25" hidden="1">
      <c r="A37" s="1" t="s">
        <v>42</v>
      </c>
      <c r="B37" s="3" t="s">
        <v>49</v>
      </c>
      <c r="C37" s="15"/>
      <c r="D37" s="2"/>
    </row>
    <row r="38" spans="1:4" s="8" customFormat="1" ht="56.25" hidden="1">
      <c r="A38" s="1"/>
      <c r="B38" s="3" t="s">
        <v>48</v>
      </c>
      <c r="C38" s="15"/>
      <c r="D38" s="2"/>
    </row>
    <row r="39" spans="1:4" s="8" customFormat="1" ht="56.25" hidden="1">
      <c r="A39" s="1"/>
      <c r="B39" s="3" t="s">
        <v>50</v>
      </c>
      <c r="C39" s="15"/>
      <c r="D39" s="2"/>
    </row>
    <row r="40" spans="1:4" s="8" customFormat="1" ht="37.5" hidden="1">
      <c r="A40" s="1"/>
      <c r="B40" s="3" t="s">
        <v>51</v>
      </c>
      <c r="C40" s="15"/>
      <c r="D40" s="2"/>
    </row>
    <row r="41" spans="1:4" s="8" customFormat="1" ht="37.5" hidden="1">
      <c r="A41" s="1"/>
      <c r="B41" s="3" t="s">
        <v>52</v>
      </c>
      <c r="C41" s="15"/>
      <c r="D41" s="2"/>
    </row>
    <row r="42" spans="1:4" s="8" customFormat="1" ht="18.75" hidden="1">
      <c r="A42" s="1"/>
      <c r="B42" s="3" t="s">
        <v>53</v>
      </c>
      <c r="C42" s="15"/>
      <c r="D42" s="2"/>
    </row>
    <row r="43" spans="1:4" s="8" customFormat="1" ht="18.75" hidden="1">
      <c r="A43" s="1"/>
      <c r="B43" s="3" t="s">
        <v>54</v>
      </c>
      <c r="C43" s="15"/>
      <c r="D43" s="2"/>
    </row>
    <row r="44" spans="1:4" s="8" customFormat="1" ht="18.75" hidden="1">
      <c r="A44" s="1"/>
      <c r="B44" s="3" t="s">
        <v>56</v>
      </c>
      <c r="C44" s="15"/>
      <c r="D44" s="2"/>
    </row>
    <row r="45" spans="1:4" s="8" customFormat="1" ht="18.75" hidden="1">
      <c r="A45" s="1"/>
      <c r="B45" s="3" t="s">
        <v>55</v>
      </c>
      <c r="C45" s="15"/>
      <c r="D45" s="2"/>
    </row>
    <row r="46" spans="1:4" s="8" customFormat="1" ht="37.5" hidden="1">
      <c r="A46" s="1"/>
      <c r="B46" s="3" t="s">
        <v>57</v>
      </c>
      <c r="C46" s="15"/>
      <c r="D46" s="2"/>
    </row>
    <row r="47" spans="1:4" s="8" customFormat="1" ht="37.5" hidden="1">
      <c r="A47" s="1" t="s">
        <v>45</v>
      </c>
      <c r="B47" s="3" t="s">
        <v>58</v>
      </c>
      <c r="C47" s="15"/>
      <c r="D47" s="2"/>
    </row>
    <row r="48" spans="1:4" s="8" customFormat="1" ht="18.75" hidden="1">
      <c r="A48" s="1"/>
      <c r="B48" s="3" t="s">
        <v>59</v>
      </c>
      <c r="C48" s="15"/>
      <c r="D48" s="2"/>
    </row>
    <row r="49" spans="1:4" s="8" customFormat="1" ht="37.5" hidden="1">
      <c r="A49" s="1" t="s">
        <v>44</v>
      </c>
      <c r="B49" s="3" t="s">
        <v>60</v>
      </c>
      <c r="C49" s="15"/>
      <c r="D49" s="2"/>
    </row>
    <row r="50" spans="1:4" s="8" customFormat="1" ht="18.75" hidden="1">
      <c r="A50" s="1"/>
      <c r="B50" s="3" t="s">
        <v>62</v>
      </c>
      <c r="C50" s="15"/>
      <c r="D50" s="2"/>
    </row>
    <row r="51" spans="1:4" s="8" customFormat="1" ht="18.75">
      <c r="A51" s="1"/>
      <c r="B51" s="1" t="s">
        <v>63</v>
      </c>
      <c r="C51" s="17">
        <f>C52</f>
        <v>0</v>
      </c>
      <c r="D51" s="2"/>
    </row>
    <row r="52" spans="1:4" s="8" customFormat="1" ht="18.75">
      <c r="A52" s="1"/>
      <c r="B52" s="3"/>
      <c r="C52" s="15"/>
      <c r="D52" s="2"/>
    </row>
    <row r="53" spans="1:4" s="8" customFormat="1" ht="18.75">
      <c r="A53" s="1"/>
      <c r="B53" s="3"/>
      <c r="C53" s="15"/>
      <c r="D53" s="2"/>
    </row>
    <row r="54" spans="1:4" s="8" customFormat="1" ht="20.25" customHeight="1">
      <c r="A54" s="1"/>
      <c r="B54" s="3"/>
      <c r="C54" s="15"/>
      <c r="D54" s="2"/>
    </row>
    <row r="55" ht="21" customHeight="1">
      <c r="B55" s="5" t="s">
        <v>31</v>
      </c>
    </row>
    <row r="57" ht="21.75" customHeight="1"/>
    <row r="58" ht="23.25" customHeight="1"/>
    <row r="59" ht="22.5" customHeight="1"/>
    <row r="60" ht="21" customHeight="1"/>
    <row r="61" ht="28.5" customHeight="1"/>
    <row r="62" ht="21" customHeight="1"/>
    <row r="63" ht="21" customHeight="1"/>
    <row r="64" ht="24.75" customHeight="1"/>
    <row r="65" ht="22.5" customHeight="1"/>
    <row r="66" ht="30.75" customHeight="1"/>
  </sheetData>
  <sheetProtection/>
  <mergeCells count="1">
    <mergeCell ref="A1:D1"/>
  </mergeCells>
  <printOptions/>
  <pageMargins left="0.4724409448818898" right="0.15748031496062992" top="0.15748031496062992" bottom="0.15748031496062992" header="0.15748031496062992" footer="0.15748031496062992"/>
  <pageSetup fitToHeight="2"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G139"/>
  <sheetViews>
    <sheetView zoomScalePageLayoutView="0" workbookViewId="0" topLeftCell="A1">
      <selection activeCell="B136" sqref="B136:C136"/>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22.5">
      <c r="A1" s="109" t="s">
        <v>315</v>
      </c>
      <c r="B1" s="109"/>
      <c r="C1" s="109"/>
      <c r="D1" s="109"/>
      <c r="E1" s="109"/>
    </row>
    <row r="2" spans="1:5" ht="24.75" customHeight="1">
      <c r="A2" s="119" t="s">
        <v>332</v>
      </c>
      <c r="B2" s="119"/>
      <c r="C2" s="119"/>
      <c r="D2" s="31"/>
      <c r="E2" s="32"/>
    </row>
    <row r="3" spans="1:5" s="35" customFormat="1" ht="24.75" customHeight="1">
      <c r="A3" s="23"/>
      <c r="B3" s="120" t="s">
        <v>28</v>
      </c>
      <c r="C3" s="121"/>
      <c r="D3" s="33" t="s">
        <v>29</v>
      </c>
      <c r="E3" s="34"/>
    </row>
    <row r="4" spans="1:5" s="35" customFormat="1" ht="24" customHeight="1">
      <c r="A4" s="82" t="s">
        <v>75</v>
      </c>
      <c r="B4" s="122" t="s">
        <v>76</v>
      </c>
      <c r="C4" s="123"/>
      <c r="D4" s="83">
        <f>D5+D23+D24+D25++D43+D61+D79+D97+D115</f>
        <v>4812.07</v>
      </c>
      <c r="E4" s="34"/>
    </row>
    <row r="5" spans="1:5" s="35" customFormat="1" ht="15.75" customHeight="1">
      <c r="A5" s="60" t="s">
        <v>77</v>
      </c>
      <c r="B5" s="107"/>
      <c r="C5" s="108"/>
      <c r="D5" s="84">
        <f>SUM(D6:D22)</f>
        <v>0</v>
      </c>
      <c r="E5" s="34"/>
    </row>
    <row r="6" spans="1:5" s="90" customFormat="1" ht="16.5" customHeight="1" hidden="1">
      <c r="A6" s="85"/>
      <c r="B6" s="86"/>
      <c r="C6" s="87" t="s">
        <v>289</v>
      </c>
      <c r="D6" s="88"/>
      <c r="E6" s="89"/>
    </row>
    <row r="7" spans="1:5" s="90" customFormat="1" ht="16.5" customHeight="1" hidden="1">
      <c r="A7" s="85"/>
      <c r="B7" s="86"/>
      <c r="C7" s="87" t="s">
        <v>82</v>
      </c>
      <c r="D7" s="88"/>
      <c r="E7" s="89"/>
    </row>
    <row r="8" spans="1:5" s="90" customFormat="1" ht="16.5" customHeight="1" hidden="1">
      <c r="A8" s="85"/>
      <c r="B8" s="86"/>
      <c r="C8" s="87" t="s">
        <v>102</v>
      </c>
      <c r="D8" s="88"/>
      <c r="E8" s="89"/>
    </row>
    <row r="9" spans="1:5" s="90" customFormat="1" ht="16.5" customHeight="1" hidden="1">
      <c r="A9" s="85"/>
      <c r="B9" s="86"/>
      <c r="C9" s="87" t="s">
        <v>290</v>
      </c>
      <c r="D9" s="88"/>
      <c r="E9" s="89"/>
    </row>
    <row r="10" spans="1:5" s="90" customFormat="1" ht="16.5" customHeight="1" hidden="1">
      <c r="A10" s="85"/>
      <c r="B10" s="86"/>
      <c r="C10" s="87" t="s">
        <v>95</v>
      </c>
      <c r="D10" s="88"/>
      <c r="E10" s="89"/>
    </row>
    <row r="11" spans="1:5" s="90" customFormat="1" ht="16.5" customHeight="1" hidden="1">
      <c r="A11" s="85"/>
      <c r="B11" s="86"/>
      <c r="C11" s="87" t="s">
        <v>291</v>
      </c>
      <c r="D11" s="88"/>
      <c r="E11" s="89"/>
    </row>
    <row r="12" spans="1:5" s="90" customFormat="1" ht="16.5" customHeight="1" hidden="1">
      <c r="A12" s="85"/>
      <c r="B12" s="86"/>
      <c r="C12" s="87" t="s">
        <v>45</v>
      </c>
      <c r="D12" s="88"/>
      <c r="E12" s="89"/>
    </row>
    <row r="13" spans="1:5" s="90" customFormat="1" ht="16.5" customHeight="1" hidden="1">
      <c r="A13" s="85"/>
      <c r="B13" s="86"/>
      <c r="C13" s="87" t="s">
        <v>93</v>
      </c>
      <c r="D13" s="88"/>
      <c r="E13" s="89"/>
    </row>
    <row r="14" spans="1:5" s="90" customFormat="1" ht="16.5" customHeight="1" hidden="1">
      <c r="A14" s="85"/>
      <c r="B14" s="86"/>
      <c r="C14" s="87" t="s">
        <v>67</v>
      </c>
      <c r="D14" s="88"/>
      <c r="E14" s="89"/>
    </row>
    <row r="15" spans="1:5" s="90" customFormat="1" ht="16.5" customHeight="1" hidden="1">
      <c r="A15" s="85"/>
      <c r="B15" s="86"/>
      <c r="C15" s="87" t="s">
        <v>103</v>
      </c>
      <c r="D15" s="88"/>
      <c r="E15" s="89"/>
    </row>
    <row r="16" spans="1:5" s="90" customFormat="1" ht="16.5" customHeight="1" hidden="1">
      <c r="A16" s="85"/>
      <c r="B16" s="86"/>
      <c r="C16" s="87" t="s">
        <v>229</v>
      </c>
      <c r="D16" s="88"/>
      <c r="E16" s="89"/>
    </row>
    <row r="17" spans="1:5" s="90" customFormat="1" ht="16.5" customHeight="1" hidden="1">
      <c r="A17" s="85"/>
      <c r="B17" s="86"/>
      <c r="C17" s="87" t="s">
        <v>66</v>
      </c>
      <c r="D17" s="88"/>
      <c r="E17" s="89"/>
    </row>
    <row r="18" spans="1:5" s="90" customFormat="1" ht="16.5" customHeight="1" hidden="1">
      <c r="A18" s="85"/>
      <c r="B18" s="86"/>
      <c r="C18" s="87" t="s">
        <v>94</v>
      </c>
      <c r="D18" s="88"/>
      <c r="E18" s="89"/>
    </row>
    <row r="19" spans="1:5" s="90" customFormat="1" ht="16.5" customHeight="1" hidden="1">
      <c r="A19" s="85"/>
      <c r="B19" s="86"/>
      <c r="C19" s="87" t="s">
        <v>106</v>
      </c>
      <c r="D19" s="88"/>
      <c r="E19" s="89"/>
    </row>
    <row r="20" spans="1:5" s="90" customFormat="1" ht="16.5" customHeight="1" hidden="1">
      <c r="A20" s="85"/>
      <c r="B20" s="86"/>
      <c r="C20" s="87" t="s">
        <v>292</v>
      </c>
      <c r="D20" s="88"/>
      <c r="E20" s="89"/>
    </row>
    <row r="21" spans="1:5" s="90" customFormat="1" ht="16.5" customHeight="1" hidden="1">
      <c r="A21" s="85"/>
      <c r="B21" s="86"/>
      <c r="C21" s="87" t="s">
        <v>293</v>
      </c>
      <c r="D21" s="88"/>
      <c r="E21" s="89"/>
    </row>
    <row r="22" spans="1:5" s="90" customFormat="1" ht="16.5" customHeight="1" hidden="1">
      <c r="A22" s="85"/>
      <c r="B22" s="86"/>
      <c r="C22" s="87" t="s">
        <v>87</v>
      </c>
      <c r="D22" s="88"/>
      <c r="E22" s="89"/>
    </row>
    <row r="23" spans="1:5" s="35" customFormat="1" ht="19.5" customHeight="1">
      <c r="A23" s="23" t="s">
        <v>38</v>
      </c>
      <c r="B23" s="103" t="s">
        <v>39</v>
      </c>
      <c r="C23" s="104"/>
      <c r="D23" s="37"/>
      <c r="E23" s="34"/>
    </row>
    <row r="24" spans="1:5" s="35" customFormat="1" ht="19.5" customHeight="1">
      <c r="A24" s="23" t="s">
        <v>40</v>
      </c>
      <c r="B24" s="107"/>
      <c r="C24" s="108"/>
      <c r="D24" s="37"/>
      <c r="E24" s="34"/>
    </row>
    <row r="25" spans="1:5" s="35" customFormat="1" ht="19.5" customHeight="1">
      <c r="A25" s="23" t="s">
        <v>30</v>
      </c>
      <c r="B25" s="107" t="s">
        <v>35</v>
      </c>
      <c r="C25" s="108"/>
      <c r="D25" s="91">
        <f>SUM(D26:D42)</f>
        <v>0</v>
      </c>
      <c r="E25" s="34"/>
    </row>
    <row r="26" spans="1:5" s="90" customFormat="1" ht="16.5" customHeight="1" hidden="1">
      <c r="A26" s="85"/>
      <c r="B26" s="86"/>
      <c r="C26" s="87" t="s">
        <v>289</v>
      </c>
      <c r="D26" s="88"/>
      <c r="E26" s="89"/>
    </row>
    <row r="27" spans="1:5" s="90" customFormat="1" ht="16.5" customHeight="1" hidden="1">
      <c r="A27" s="85"/>
      <c r="B27" s="86"/>
      <c r="C27" s="87" t="s">
        <v>82</v>
      </c>
      <c r="D27" s="88"/>
      <c r="E27" s="89"/>
    </row>
    <row r="28" spans="1:5" s="90" customFormat="1" ht="16.5" customHeight="1" hidden="1">
      <c r="A28" s="85"/>
      <c r="B28" s="86"/>
      <c r="C28" s="87" t="s">
        <v>102</v>
      </c>
      <c r="D28" s="88"/>
      <c r="E28" s="89"/>
    </row>
    <row r="29" spans="1:5" s="90" customFormat="1" ht="16.5" customHeight="1" hidden="1">
      <c r="A29" s="85"/>
      <c r="B29" s="86"/>
      <c r="C29" s="87" t="s">
        <v>290</v>
      </c>
      <c r="D29" s="88"/>
      <c r="E29" s="89"/>
    </row>
    <row r="30" spans="1:5" s="90" customFormat="1" ht="16.5" customHeight="1" hidden="1">
      <c r="A30" s="85"/>
      <c r="B30" s="86"/>
      <c r="C30" s="87" t="s">
        <v>95</v>
      </c>
      <c r="D30" s="88"/>
      <c r="E30" s="89"/>
    </row>
    <row r="31" spans="1:5" s="90" customFormat="1" ht="16.5" customHeight="1" hidden="1">
      <c r="A31" s="85"/>
      <c r="B31" s="86"/>
      <c r="C31" s="87" t="s">
        <v>291</v>
      </c>
      <c r="D31" s="88"/>
      <c r="E31" s="89"/>
    </row>
    <row r="32" spans="1:5" s="90" customFormat="1" ht="16.5" customHeight="1" hidden="1">
      <c r="A32" s="85"/>
      <c r="B32" s="86"/>
      <c r="C32" s="87" t="s">
        <v>45</v>
      </c>
      <c r="D32" s="88"/>
      <c r="E32" s="89"/>
    </row>
    <row r="33" spans="1:5" s="90" customFormat="1" ht="16.5" customHeight="1" hidden="1">
      <c r="A33" s="85"/>
      <c r="B33" s="86"/>
      <c r="C33" s="87" t="s">
        <v>93</v>
      </c>
      <c r="D33" s="88"/>
      <c r="E33" s="89"/>
    </row>
    <row r="34" spans="1:5" s="90" customFormat="1" ht="16.5" customHeight="1" hidden="1">
      <c r="A34" s="85"/>
      <c r="B34" s="86"/>
      <c r="C34" s="87" t="s">
        <v>67</v>
      </c>
      <c r="D34" s="88"/>
      <c r="E34" s="89"/>
    </row>
    <row r="35" spans="1:5" s="90" customFormat="1" ht="16.5" customHeight="1" hidden="1">
      <c r="A35" s="85"/>
      <c r="B35" s="86"/>
      <c r="C35" s="87" t="s">
        <v>103</v>
      </c>
      <c r="D35" s="88"/>
      <c r="E35" s="89"/>
    </row>
    <row r="36" spans="1:5" s="90" customFormat="1" ht="16.5" customHeight="1" hidden="1">
      <c r="A36" s="85"/>
      <c r="B36" s="86"/>
      <c r="C36" s="87" t="s">
        <v>229</v>
      </c>
      <c r="D36" s="88"/>
      <c r="E36" s="89"/>
    </row>
    <row r="37" spans="1:5" s="90" customFormat="1" ht="16.5" customHeight="1" hidden="1">
      <c r="A37" s="85"/>
      <c r="B37" s="86"/>
      <c r="C37" s="87" t="s">
        <v>66</v>
      </c>
      <c r="D37" s="88"/>
      <c r="E37" s="89"/>
    </row>
    <row r="38" spans="1:5" s="90" customFormat="1" ht="16.5" customHeight="1" hidden="1">
      <c r="A38" s="85"/>
      <c r="B38" s="86"/>
      <c r="C38" s="87" t="s">
        <v>94</v>
      </c>
      <c r="D38" s="88"/>
      <c r="E38" s="89"/>
    </row>
    <row r="39" spans="1:5" s="90" customFormat="1" ht="16.5" customHeight="1" hidden="1">
      <c r="A39" s="85"/>
      <c r="B39" s="86"/>
      <c r="C39" s="87" t="s">
        <v>106</v>
      </c>
      <c r="D39" s="88"/>
      <c r="E39" s="89"/>
    </row>
    <row r="40" spans="1:5" s="90" customFormat="1" ht="16.5" customHeight="1" hidden="1">
      <c r="A40" s="85"/>
      <c r="B40" s="86"/>
      <c r="C40" s="87" t="s">
        <v>292</v>
      </c>
      <c r="D40" s="88"/>
      <c r="E40" s="89"/>
    </row>
    <row r="41" spans="1:5" s="90" customFormat="1" ht="16.5" customHeight="1" hidden="1">
      <c r="A41" s="85"/>
      <c r="B41" s="86"/>
      <c r="C41" s="87" t="s">
        <v>293</v>
      </c>
      <c r="D41" s="88"/>
      <c r="E41" s="89"/>
    </row>
    <row r="42" spans="1:5" s="90" customFormat="1" ht="16.5" customHeight="1" hidden="1">
      <c r="A42" s="85"/>
      <c r="B42" s="86"/>
      <c r="C42" s="87" t="s">
        <v>87</v>
      </c>
      <c r="D42" s="88"/>
      <c r="E42" s="89"/>
    </row>
    <row r="43" spans="1:5" s="35" customFormat="1" ht="21" customHeight="1">
      <c r="A43" s="23"/>
      <c r="B43" s="107" t="s">
        <v>294</v>
      </c>
      <c r="C43" s="108"/>
      <c r="D43" s="91">
        <f>SUM(D44:D60)</f>
        <v>4812.07</v>
      </c>
      <c r="E43" s="34"/>
    </row>
    <row r="44" spans="1:5" s="90" customFormat="1" ht="21" customHeight="1" hidden="1">
      <c r="A44" s="85"/>
      <c r="B44" s="86"/>
      <c r="C44" s="87" t="s">
        <v>289</v>
      </c>
      <c r="D44" s="88"/>
      <c r="E44" s="89"/>
    </row>
    <row r="45" spans="1:5" s="90" customFormat="1" ht="21" customHeight="1" hidden="1">
      <c r="A45" s="85"/>
      <c r="B45" s="86"/>
      <c r="C45" s="87" t="s">
        <v>82</v>
      </c>
      <c r="D45" s="88"/>
      <c r="E45" s="89"/>
    </row>
    <row r="46" spans="1:5" s="90" customFormat="1" ht="21" customHeight="1" hidden="1">
      <c r="A46" s="85"/>
      <c r="B46" s="86"/>
      <c r="C46" s="87" t="s">
        <v>102</v>
      </c>
      <c r="D46" s="88"/>
      <c r="E46" s="89"/>
    </row>
    <row r="47" spans="1:5" s="90" customFormat="1" ht="21" customHeight="1" hidden="1">
      <c r="A47" s="85"/>
      <c r="B47" s="86"/>
      <c r="C47" s="87" t="s">
        <v>290</v>
      </c>
      <c r="D47" s="88"/>
      <c r="E47" s="89"/>
    </row>
    <row r="48" spans="1:5" s="90" customFormat="1" ht="21" customHeight="1" hidden="1">
      <c r="A48" s="85"/>
      <c r="B48" s="86"/>
      <c r="C48" s="87" t="s">
        <v>95</v>
      </c>
      <c r="D48" s="88"/>
      <c r="E48" s="89"/>
    </row>
    <row r="49" spans="1:5" s="90" customFormat="1" ht="21" customHeight="1">
      <c r="A49" s="85"/>
      <c r="B49" s="86"/>
      <c r="C49" s="87" t="s">
        <v>291</v>
      </c>
      <c r="D49" s="88">
        <v>1198.86</v>
      </c>
      <c r="E49" s="89"/>
    </row>
    <row r="50" spans="1:5" s="90" customFormat="1" ht="21" customHeight="1" hidden="1">
      <c r="A50" s="85"/>
      <c r="B50" s="86"/>
      <c r="C50" s="87" t="s">
        <v>45</v>
      </c>
      <c r="D50" s="88"/>
      <c r="E50" s="89"/>
    </row>
    <row r="51" spans="1:5" s="90" customFormat="1" ht="21" customHeight="1" hidden="1">
      <c r="A51" s="85"/>
      <c r="B51" s="86"/>
      <c r="C51" s="87" t="s">
        <v>93</v>
      </c>
      <c r="D51" s="88"/>
      <c r="E51" s="89"/>
    </row>
    <row r="52" spans="1:5" s="90" customFormat="1" ht="21" customHeight="1">
      <c r="A52" s="85"/>
      <c r="B52" s="86"/>
      <c r="C52" s="87" t="s">
        <v>293</v>
      </c>
      <c r="D52" s="88">
        <v>30.55</v>
      </c>
      <c r="E52" s="89"/>
    </row>
    <row r="53" spans="1:5" s="90" customFormat="1" ht="21" customHeight="1">
      <c r="A53" s="85"/>
      <c r="B53" s="86"/>
      <c r="C53" s="87" t="s">
        <v>106</v>
      </c>
      <c r="D53" s="88">
        <v>3582.66</v>
      </c>
      <c r="E53" s="89"/>
    </row>
    <row r="54" spans="1:5" s="90" customFormat="1" ht="21" customHeight="1" hidden="1">
      <c r="A54" s="85"/>
      <c r="B54" s="86"/>
      <c r="C54" s="87" t="s">
        <v>229</v>
      </c>
      <c r="D54" s="88"/>
      <c r="E54" s="89"/>
    </row>
    <row r="55" spans="1:5" s="90" customFormat="1" ht="21" customHeight="1" hidden="1">
      <c r="A55" s="85"/>
      <c r="B55" s="86"/>
      <c r="C55" s="87" t="s">
        <v>66</v>
      </c>
      <c r="D55" s="88"/>
      <c r="E55" s="89"/>
    </row>
    <row r="56" spans="1:5" s="90" customFormat="1" ht="21" customHeight="1" hidden="1">
      <c r="A56" s="85"/>
      <c r="B56" s="86"/>
      <c r="C56" s="87" t="s">
        <v>94</v>
      </c>
      <c r="D56" s="88"/>
      <c r="E56" s="89"/>
    </row>
    <row r="57" spans="1:5" s="90" customFormat="1" ht="21" customHeight="1" hidden="1">
      <c r="A57" s="85"/>
      <c r="B57" s="86"/>
      <c r="C57" s="87" t="s">
        <v>106</v>
      </c>
      <c r="D57" s="88"/>
      <c r="E57" s="89"/>
    </row>
    <row r="58" spans="1:5" s="90" customFormat="1" ht="21" customHeight="1" hidden="1">
      <c r="A58" s="85"/>
      <c r="B58" s="86"/>
      <c r="C58" s="87" t="s">
        <v>292</v>
      </c>
      <c r="D58" s="88"/>
      <c r="E58" s="89"/>
    </row>
    <row r="59" spans="1:5" s="90" customFormat="1" ht="21" customHeight="1" hidden="1">
      <c r="A59" s="85"/>
      <c r="B59" s="86"/>
      <c r="C59" s="87" t="s">
        <v>293</v>
      </c>
      <c r="D59" s="88"/>
      <c r="E59" s="89"/>
    </row>
    <row r="60" spans="1:5" s="90" customFormat="1" ht="21" customHeight="1" hidden="1">
      <c r="A60" s="85"/>
      <c r="B60" s="86"/>
      <c r="C60" s="87" t="s">
        <v>87</v>
      </c>
      <c r="D60" s="88"/>
      <c r="E60" s="89"/>
    </row>
    <row r="61" spans="1:5" s="35" customFormat="1" ht="21" customHeight="1">
      <c r="A61" s="23"/>
      <c r="B61" s="107" t="s">
        <v>295</v>
      </c>
      <c r="C61" s="108"/>
      <c r="D61" s="91">
        <f>SUM(D62:D78)</f>
        <v>0</v>
      </c>
      <c r="E61" s="34"/>
    </row>
    <row r="62" spans="1:5" s="90" customFormat="1" ht="28.5" customHeight="1" hidden="1">
      <c r="A62" s="85"/>
      <c r="B62" s="86"/>
      <c r="C62" s="87" t="s">
        <v>289</v>
      </c>
      <c r="D62" s="88"/>
      <c r="E62" s="89"/>
    </row>
    <row r="63" spans="1:5" s="90" customFormat="1" ht="28.5" customHeight="1" hidden="1">
      <c r="A63" s="85"/>
      <c r="B63" s="86"/>
      <c r="C63" s="87" t="s">
        <v>82</v>
      </c>
      <c r="D63" s="88"/>
      <c r="E63" s="89"/>
    </row>
    <row r="64" spans="1:5" s="90" customFormat="1" ht="28.5" customHeight="1" hidden="1">
      <c r="A64" s="85"/>
      <c r="B64" s="86"/>
      <c r="C64" s="87" t="s">
        <v>102</v>
      </c>
      <c r="D64" s="88"/>
      <c r="E64" s="89"/>
    </row>
    <row r="65" spans="1:5" s="90" customFormat="1" ht="28.5" customHeight="1" hidden="1">
      <c r="A65" s="85"/>
      <c r="B65" s="86"/>
      <c r="C65" s="87" t="s">
        <v>290</v>
      </c>
      <c r="D65" s="88"/>
      <c r="E65" s="89"/>
    </row>
    <row r="66" spans="1:5" s="90" customFormat="1" ht="28.5" customHeight="1" hidden="1">
      <c r="A66" s="85"/>
      <c r="B66" s="86"/>
      <c r="C66" s="87" t="s">
        <v>95</v>
      </c>
      <c r="D66" s="88"/>
      <c r="E66" s="89"/>
    </row>
    <row r="67" spans="1:5" s="90" customFormat="1" ht="28.5" customHeight="1" hidden="1">
      <c r="A67" s="85"/>
      <c r="B67" s="86"/>
      <c r="C67" s="87" t="s">
        <v>291</v>
      </c>
      <c r="D67" s="88"/>
      <c r="E67" s="89"/>
    </row>
    <row r="68" spans="1:5" s="90" customFormat="1" ht="28.5" customHeight="1" hidden="1">
      <c r="A68" s="85"/>
      <c r="B68" s="86"/>
      <c r="C68" s="87" t="s">
        <v>45</v>
      </c>
      <c r="D68" s="88"/>
      <c r="E68" s="89"/>
    </row>
    <row r="69" spans="1:5" s="90" customFormat="1" ht="28.5" customHeight="1" hidden="1">
      <c r="A69" s="85"/>
      <c r="B69" s="86"/>
      <c r="C69" s="87" t="s">
        <v>93</v>
      </c>
      <c r="D69" s="88"/>
      <c r="E69" s="89"/>
    </row>
    <row r="70" spans="1:5" s="90" customFormat="1" ht="28.5" customHeight="1" hidden="1">
      <c r="A70" s="85"/>
      <c r="B70" s="86"/>
      <c r="C70" s="87" t="s">
        <v>67</v>
      </c>
      <c r="D70" s="88"/>
      <c r="E70" s="89"/>
    </row>
    <row r="71" spans="1:5" s="90" customFormat="1" ht="28.5" customHeight="1" hidden="1">
      <c r="A71" s="85"/>
      <c r="B71" s="86"/>
      <c r="C71" s="87" t="s">
        <v>103</v>
      </c>
      <c r="D71" s="88"/>
      <c r="E71" s="89"/>
    </row>
    <row r="72" spans="1:5" s="90" customFormat="1" ht="28.5" customHeight="1" hidden="1">
      <c r="A72" s="85"/>
      <c r="B72" s="86"/>
      <c r="C72" s="87" t="s">
        <v>229</v>
      </c>
      <c r="D72" s="88"/>
      <c r="E72" s="89"/>
    </row>
    <row r="73" spans="1:5" s="90" customFormat="1" ht="28.5" customHeight="1" hidden="1">
      <c r="A73" s="85"/>
      <c r="B73" s="86"/>
      <c r="C73" s="87" t="s">
        <v>66</v>
      </c>
      <c r="D73" s="88"/>
      <c r="E73" s="89"/>
    </row>
    <row r="74" spans="1:5" s="90" customFormat="1" ht="28.5" customHeight="1" hidden="1">
      <c r="A74" s="85"/>
      <c r="B74" s="86"/>
      <c r="C74" s="87" t="s">
        <v>94</v>
      </c>
      <c r="D74" s="88"/>
      <c r="E74" s="89"/>
    </row>
    <row r="75" spans="1:5" s="90" customFormat="1" ht="28.5" customHeight="1" hidden="1">
      <c r="A75" s="85"/>
      <c r="B75" s="86"/>
      <c r="C75" s="87" t="s">
        <v>106</v>
      </c>
      <c r="D75" s="88"/>
      <c r="E75" s="89"/>
    </row>
    <row r="76" spans="1:5" s="90" customFormat="1" ht="28.5" customHeight="1" hidden="1">
      <c r="A76" s="85"/>
      <c r="B76" s="86"/>
      <c r="C76" s="87" t="s">
        <v>292</v>
      </c>
      <c r="D76" s="88"/>
      <c r="E76" s="89"/>
    </row>
    <row r="77" spans="1:5" s="90" customFormat="1" ht="28.5" customHeight="1" hidden="1">
      <c r="A77" s="85"/>
      <c r="B77" s="86"/>
      <c r="C77" s="87" t="s">
        <v>293</v>
      </c>
      <c r="D77" s="88"/>
      <c r="E77" s="89"/>
    </row>
    <row r="78" spans="1:5" s="90" customFormat="1" ht="28.5" customHeight="1" hidden="1">
      <c r="A78" s="85"/>
      <c r="B78" s="86"/>
      <c r="C78" s="87" t="s">
        <v>87</v>
      </c>
      <c r="D78" s="88"/>
      <c r="E78" s="89"/>
    </row>
    <row r="79" spans="1:5" s="35" customFormat="1" ht="21" customHeight="1">
      <c r="A79" s="38"/>
      <c r="B79" s="107" t="s">
        <v>296</v>
      </c>
      <c r="C79" s="108"/>
      <c r="D79" s="91">
        <f>SUM(D80:D96)</f>
        <v>0</v>
      </c>
      <c r="E79" s="34"/>
    </row>
    <row r="80" spans="1:5" s="90" customFormat="1" ht="28.5" customHeight="1" hidden="1">
      <c r="A80" s="85"/>
      <c r="B80" s="86"/>
      <c r="C80" s="87" t="s">
        <v>289</v>
      </c>
      <c r="D80" s="88"/>
      <c r="E80" s="89"/>
    </row>
    <row r="81" spans="1:5" s="90" customFormat="1" ht="28.5" customHeight="1" hidden="1">
      <c r="A81" s="85"/>
      <c r="B81" s="86"/>
      <c r="C81" s="87" t="s">
        <v>82</v>
      </c>
      <c r="D81" s="88"/>
      <c r="E81" s="89"/>
    </row>
    <row r="82" spans="1:5" s="90" customFormat="1" ht="28.5" customHeight="1" hidden="1">
      <c r="A82" s="85"/>
      <c r="B82" s="86"/>
      <c r="C82" s="87" t="s">
        <v>102</v>
      </c>
      <c r="D82" s="88"/>
      <c r="E82" s="89"/>
    </row>
    <row r="83" spans="1:5" s="90" customFormat="1" ht="28.5" customHeight="1" hidden="1">
      <c r="A83" s="85"/>
      <c r="B83" s="86"/>
      <c r="C83" s="87" t="s">
        <v>290</v>
      </c>
      <c r="D83" s="88"/>
      <c r="E83" s="89"/>
    </row>
    <row r="84" spans="1:5" s="90" customFormat="1" ht="28.5" customHeight="1" hidden="1">
      <c r="A84" s="85"/>
      <c r="B84" s="86"/>
      <c r="C84" s="87" t="s">
        <v>95</v>
      </c>
      <c r="D84" s="88"/>
      <c r="E84" s="89"/>
    </row>
    <row r="85" spans="1:5" s="90" customFormat="1" ht="28.5" customHeight="1" hidden="1">
      <c r="A85" s="85"/>
      <c r="B85" s="86"/>
      <c r="C85" s="87" t="s">
        <v>291</v>
      </c>
      <c r="D85" s="88"/>
      <c r="E85" s="89"/>
    </row>
    <row r="86" spans="1:5" s="90" customFormat="1" ht="28.5" customHeight="1" hidden="1">
      <c r="A86" s="85"/>
      <c r="B86" s="86"/>
      <c r="C86" s="87" t="s">
        <v>45</v>
      </c>
      <c r="D86" s="88"/>
      <c r="E86" s="89"/>
    </row>
    <row r="87" spans="1:5" s="90" customFormat="1" ht="28.5" customHeight="1" hidden="1">
      <c r="A87" s="85"/>
      <c r="B87" s="86"/>
      <c r="C87" s="87" t="s">
        <v>93</v>
      </c>
      <c r="D87" s="88"/>
      <c r="E87" s="89"/>
    </row>
    <row r="88" spans="1:5" s="90" customFormat="1" ht="28.5" customHeight="1" hidden="1">
      <c r="A88" s="85"/>
      <c r="B88" s="86"/>
      <c r="C88" s="87" t="s">
        <v>67</v>
      </c>
      <c r="D88" s="88"/>
      <c r="E88" s="89"/>
    </row>
    <row r="89" spans="1:5" s="90" customFormat="1" ht="28.5" customHeight="1" hidden="1">
      <c r="A89" s="85"/>
      <c r="B89" s="86"/>
      <c r="C89" s="87" t="s">
        <v>103</v>
      </c>
      <c r="D89" s="88"/>
      <c r="E89" s="89"/>
    </row>
    <row r="90" spans="1:5" s="90" customFormat="1" ht="28.5" customHeight="1" hidden="1">
      <c r="A90" s="85"/>
      <c r="B90" s="86"/>
      <c r="C90" s="87" t="s">
        <v>229</v>
      </c>
      <c r="D90" s="88"/>
      <c r="E90" s="89"/>
    </row>
    <row r="91" spans="1:5" s="90" customFormat="1" ht="28.5" customHeight="1" hidden="1">
      <c r="A91" s="85"/>
      <c r="B91" s="86"/>
      <c r="C91" s="87" t="s">
        <v>66</v>
      </c>
      <c r="D91" s="88"/>
      <c r="E91" s="89"/>
    </row>
    <row r="92" spans="1:5" s="90" customFormat="1" ht="28.5" customHeight="1" hidden="1">
      <c r="A92" s="85"/>
      <c r="B92" s="86"/>
      <c r="C92" s="87" t="s">
        <v>94</v>
      </c>
      <c r="D92" s="88"/>
      <c r="E92" s="89"/>
    </row>
    <row r="93" spans="1:5" s="90" customFormat="1" ht="28.5" customHeight="1" hidden="1">
      <c r="A93" s="85"/>
      <c r="B93" s="86"/>
      <c r="C93" s="87" t="s">
        <v>106</v>
      </c>
      <c r="D93" s="88"/>
      <c r="E93" s="89"/>
    </row>
    <row r="94" spans="1:5" s="90" customFormat="1" ht="28.5" customHeight="1" hidden="1">
      <c r="A94" s="85"/>
      <c r="B94" s="86"/>
      <c r="C94" s="87" t="s">
        <v>292</v>
      </c>
      <c r="D94" s="88"/>
      <c r="E94" s="89"/>
    </row>
    <row r="95" spans="1:5" s="90" customFormat="1" ht="28.5" customHeight="1" hidden="1">
      <c r="A95" s="85"/>
      <c r="B95" s="86"/>
      <c r="C95" s="87" t="s">
        <v>293</v>
      </c>
      <c r="D95" s="88"/>
      <c r="E95" s="89"/>
    </row>
    <row r="96" spans="1:5" s="90" customFormat="1" ht="28.5" customHeight="1" hidden="1">
      <c r="A96" s="85"/>
      <c r="B96" s="86"/>
      <c r="C96" s="87" t="s">
        <v>87</v>
      </c>
      <c r="D96" s="88"/>
      <c r="E96" s="89"/>
    </row>
    <row r="97" spans="1:7" s="35" customFormat="1" ht="19.5" customHeight="1">
      <c r="A97" s="23"/>
      <c r="B97" s="107" t="s">
        <v>114</v>
      </c>
      <c r="C97" s="108"/>
      <c r="D97" s="41">
        <f>SUM(D98:D114)</f>
        <v>0</v>
      </c>
      <c r="E97" s="34"/>
      <c r="G97" s="40"/>
    </row>
    <row r="98" spans="1:5" s="90" customFormat="1" ht="19.5" customHeight="1" hidden="1">
      <c r="A98" s="85"/>
      <c r="B98" s="86"/>
      <c r="C98" s="87" t="s">
        <v>289</v>
      </c>
      <c r="D98" s="88"/>
      <c r="E98" s="89"/>
    </row>
    <row r="99" spans="1:5" s="90" customFormat="1" ht="19.5" customHeight="1" hidden="1">
      <c r="A99" s="85"/>
      <c r="B99" s="86"/>
      <c r="C99" s="87" t="s">
        <v>82</v>
      </c>
      <c r="D99" s="88"/>
      <c r="E99" s="89"/>
    </row>
    <row r="100" spans="1:5" s="90" customFormat="1" ht="19.5" customHeight="1" hidden="1">
      <c r="A100" s="85"/>
      <c r="B100" s="86"/>
      <c r="C100" s="87" t="s">
        <v>102</v>
      </c>
      <c r="D100" s="88"/>
      <c r="E100" s="89"/>
    </row>
    <row r="101" spans="1:5" s="90" customFormat="1" ht="19.5" customHeight="1" hidden="1">
      <c r="A101" s="85"/>
      <c r="B101" s="86"/>
      <c r="C101" s="87" t="s">
        <v>290</v>
      </c>
      <c r="D101" s="88"/>
      <c r="E101" s="89"/>
    </row>
    <row r="102" spans="1:5" s="90" customFormat="1" ht="19.5" customHeight="1" hidden="1">
      <c r="A102" s="85"/>
      <c r="B102" s="86"/>
      <c r="C102" s="87" t="s">
        <v>95</v>
      </c>
      <c r="D102" s="88"/>
      <c r="E102" s="89"/>
    </row>
    <row r="103" spans="1:5" s="90" customFormat="1" ht="19.5" customHeight="1" hidden="1">
      <c r="A103" s="85"/>
      <c r="B103" s="86"/>
      <c r="C103" s="87" t="s">
        <v>291</v>
      </c>
      <c r="D103" s="88"/>
      <c r="E103" s="89"/>
    </row>
    <row r="104" spans="1:5" s="90" customFormat="1" ht="19.5" customHeight="1" hidden="1">
      <c r="A104" s="85"/>
      <c r="B104" s="86"/>
      <c r="C104" s="87" t="s">
        <v>45</v>
      </c>
      <c r="D104" s="88"/>
      <c r="E104" s="89"/>
    </row>
    <row r="105" spans="1:5" s="90" customFormat="1" ht="19.5" customHeight="1" hidden="1">
      <c r="A105" s="85"/>
      <c r="B105" s="86"/>
      <c r="C105" s="87" t="s">
        <v>93</v>
      </c>
      <c r="D105" s="88"/>
      <c r="E105" s="89"/>
    </row>
    <row r="106" spans="1:5" s="90" customFormat="1" ht="19.5" customHeight="1" hidden="1">
      <c r="A106" s="85"/>
      <c r="B106" s="86"/>
      <c r="C106" s="87" t="s">
        <v>67</v>
      </c>
      <c r="D106" s="88"/>
      <c r="E106" s="89"/>
    </row>
    <row r="107" spans="1:5" s="90" customFormat="1" ht="19.5" customHeight="1" hidden="1">
      <c r="A107" s="85"/>
      <c r="B107" s="86"/>
      <c r="C107" s="87" t="s">
        <v>103</v>
      </c>
      <c r="D107" s="88"/>
      <c r="E107" s="89"/>
    </row>
    <row r="108" spans="1:5" s="90" customFormat="1" ht="19.5" customHeight="1" hidden="1">
      <c r="A108" s="85"/>
      <c r="B108" s="86"/>
      <c r="C108" s="87" t="s">
        <v>229</v>
      </c>
      <c r="D108" s="88"/>
      <c r="E108" s="89"/>
    </row>
    <row r="109" spans="1:5" s="90" customFormat="1" ht="19.5" customHeight="1" hidden="1">
      <c r="A109" s="85"/>
      <c r="B109" s="86"/>
      <c r="C109" s="87" t="s">
        <v>66</v>
      </c>
      <c r="D109" s="88"/>
      <c r="E109" s="89"/>
    </row>
    <row r="110" spans="1:5" s="90" customFormat="1" ht="19.5" customHeight="1" hidden="1">
      <c r="A110" s="85"/>
      <c r="B110" s="86"/>
      <c r="C110" s="87" t="s">
        <v>94</v>
      </c>
      <c r="D110" s="88"/>
      <c r="E110" s="89"/>
    </row>
    <row r="111" spans="1:5" s="90" customFormat="1" ht="19.5" customHeight="1" hidden="1">
      <c r="A111" s="85"/>
      <c r="B111" s="86"/>
      <c r="C111" s="87" t="s">
        <v>106</v>
      </c>
      <c r="D111" s="88"/>
      <c r="E111" s="89"/>
    </row>
    <row r="112" spans="1:5" s="90" customFormat="1" ht="19.5" customHeight="1" hidden="1">
      <c r="A112" s="85"/>
      <c r="B112" s="86"/>
      <c r="C112" s="87" t="s">
        <v>292</v>
      </c>
      <c r="D112" s="88"/>
      <c r="E112" s="89"/>
    </row>
    <row r="113" spans="1:5" s="90" customFormat="1" ht="19.5" customHeight="1" hidden="1">
      <c r="A113" s="85"/>
      <c r="B113" s="86"/>
      <c r="C113" s="87" t="s">
        <v>293</v>
      </c>
      <c r="D113" s="88"/>
      <c r="E113" s="89"/>
    </row>
    <row r="114" spans="1:5" s="90" customFormat="1" ht="19.5" customHeight="1" hidden="1">
      <c r="A114" s="85"/>
      <c r="B114" s="86"/>
      <c r="C114" s="87" t="s">
        <v>87</v>
      </c>
      <c r="D114" s="88"/>
      <c r="E114" s="89"/>
    </row>
    <row r="115" spans="1:5" s="35" customFormat="1" ht="19.5" customHeight="1" hidden="1">
      <c r="A115" s="29" t="s">
        <v>78</v>
      </c>
      <c r="B115" s="29"/>
      <c r="C115" s="24"/>
      <c r="D115" s="57"/>
      <c r="E115" s="34"/>
    </row>
    <row r="116" spans="1:5" s="43" customFormat="1" ht="21" customHeight="1" hidden="1">
      <c r="A116" s="23"/>
      <c r="B116" s="23"/>
      <c r="C116" s="23"/>
      <c r="D116" s="61"/>
      <c r="E116" s="42"/>
    </row>
    <row r="117" spans="1:5" s="43" customFormat="1" ht="15" customHeight="1" hidden="1">
      <c r="A117" s="23"/>
      <c r="B117" s="23"/>
      <c r="C117" s="23"/>
      <c r="D117" s="61"/>
      <c r="E117" s="42" t="s">
        <v>31</v>
      </c>
    </row>
    <row r="118" spans="1:5" s="43" customFormat="1" ht="27" customHeight="1">
      <c r="A118" s="92" t="s">
        <v>27</v>
      </c>
      <c r="B118" s="122" t="s">
        <v>79</v>
      </c>
      <c r="C118" s="123"/>
      <c r="D118" s="93">
        <f>SUM(D119:D126)</f>
        <v>31484.269999999997</v>
      </c>
      <c r="E118" s="42"/>
    </row>
    <row r="119" spans="1:5" s="43" customFormat="1" ht="18.75">
      <c r="A119" s="111" t="s">
        <v>44</v>
      </c>
      <c r="B119" s="103" t="s">
        <v>83</v>
      </c>
      <c r="C119" s="104"/>
      <c r="D119" s="57">
        <v>948.06</v>
      </c>
      <c r="E119" s="44"/>
    </row>
    <row r="120" spans="1:5" s="43" customFormat="1" ht="18.75">
      <c r="A120" s="112"/>
      <c r="B120" s="103" t="s">
        <v>316</v>
      </c>
      <c r="C120" s="104"/>
      <c r="D120" s="57">
        <v>282</v>
      </c>
      <c r="E120" s="44"/>
    </row>
    <row r="121" spans="1:5" s="43" customFormat="1" ht="18.75">
      <c r="A121" s="112"/>
      <c r="B121" s="103" t="s">
        <v>107</v>
      </c>
      <c r="C121" s="104"/>
      <c r="D121" s="57">
        <v>3845</v>
      </c>
      <c r="E121" s="44"/>
    </row>
    <row r="122" spans="1:5" s="43" customFormat="1" ht="18.75">
      <c r="A122" s="23" t="s">
        <v>93</v>
      </c>
      <c r="B122" s="103" t="s">
        <v>317</v>
      </c>
      <c r="C122" s="104"/>
      <c r="D122" s="57">
        <v>1740</v>
      </c>
      <c r="E122" s="44"/>
    </row>
    <row r="123" spans="1:5" s="43" customFormat="1" ht="18.75">
      <c r="A123" s="23"/>
      <c r="B123" s="103" t="s">
        <v>318</v>
      </c>
      <c r="C123" s="110"/>
      <c r="D123" s="57">
        <f>8850+10030+1180+590</f>
        <v>20650</v>
      </c>
      <c r="E123" s="44"/>
    </row>
    <row r="124" spans="1:5" s="43" customFormat="1" ht="18.75">
      <c r="A124" s="23"/>
      <c r="B124" s="103" t="s">
        <v>319</v>
      </c>
      <c r="C124" s="110"/>
      <c r="D124" s="57">
        <v>1430</v>
      </c>
      <c r="E124" s="44"/>
    </row>
    <row r="125" spans="1:5" s="43" customFormat="1" ht="18.75">
      <c r="A125" s="23"/>
      <c r="B125" s="103" t="s">
        <v>320</v>
      </c>
      <c r="C125" s="110"/>
      <c r="D125" s="57">
        <f>2.53+76.83+150.92+4.73+4.2</f>
        <v>239.20999999999995</v>
      </c>
      <c r="E125" s="44"/>
    </row>
    <row r="126" spans="1:5" s="43" customFormat="1" ht="37.5">
      <c r="A126" s="23" t="s">
        <v>103</v>
      </c>
      <c r="B126" s="103" t="s">
        <v>321</v>
      </c>
      <c r="C126" s="110"/>
      <c r="D126" s="57">
        <v>2350</v>
      </c>
      <c r="E126" s="44"/>
    </row>
    <row r="127" spans="1:5" s="43" customFormat="1" ht="18.75">
      <c r="A127" s="23" t="s">
        <v>256</v>
      </c>
      <c r="B127" s="103" t="s">
        <v>322</v>
      </c>
      <c r="C127" s="104"/>
      <c r="D127" s="57">
        <v>6420</v>
      </c>
      <c r="E127" s="44"/>
    </row>
    <row r="128" spans="1:5" s="43" customFormat="1" ht="55.5" customHeight="1">
      <c r="A128" s="23"/>
      <c r="B128" s="103" t="s">
        <v>330</v>
      </c>
      <c r="C128" s="104"/>
      <c r="D128" s="57">
        <v>3424189.75</v>
      </c>
      <c r="E128" s="44"/>
    </row>
    <row r="129" spans="1:5" s="43" customFormat="1" ht="18.75">
      <c r="A129" s="23"/>
      <c r="B129" s="103" t="s">
        <v>331</v>
      </c>
      <c r="C129" s="104"/>
      <c r="D129" s="57">
        <v>61780</v>
      </c>
      <c r="E129" s="44"/>
    </row>
    <row r="130" spans="1:6" s="43" customFormat="1" ht="20.25">
      <c r="A130" s="94"/>
      <c r="B130" s="122" t="s">
        <v>24</v>
      </c>
      <c r="C130" s="123"/>
      <c r="D130" s="95">
        <f>D4+D118</f>
        <v>36296.34</v>
      </c>
      <c r="E130" s="44"/>
      <c r="F130" s="45"/>
    </row>
    <row r="131" spans="1:5" s="43" customFormat="1" ht="22.5" customHeight="1">
      <c r="A131" s="23"/>
      <c r="B131" s="127" t="s">
        <v>80</v>
      </c>
      <c r="C131" s="128"/>
      <c r="D131" s="65">
        <f>SUM(D132:D138)</f>
        <v>787665.0199999999</v>
      </c>
      <c r="E131" s="44"/>
    </row>
    <row r="132" spans="1:5" s="43" customFormat="1" ht="59.25" customHeight="1">
      <c r="A132" s="23" t="s">
        <v>256</v>
      </c>
      <c r="B132" s="105" t="s">
        <v>323</v>
      </c>
      <c r="C132" s="106"/>
      <c r="D132" s="72">
        <v>121057.17</v>
      </c>
      <c r="E132" s="44"/>
    </row>
    <row r="133" spans="1:5" s="43" customFormat="1" ht="60" customHeight="1">
      <c r="A133" s="23"/>
      <c r="B133" s="105" t="s">
        <v>326</v>
      </c>
      <c r="C133" s="106"/>
      <c r="D133" s="72">
        <v>62609.15</v>
      </c>
      <c r="E133" s="44"/>
    </row>
    <row r="134" spans="1:5" s="43" customFormat="1" ht="51" customHeight="1">
      <c r="A134" s="23"/>
      <c r="B134" s="105" t="s">
        <v>327</v>
      </c>
      <c r="C134" s="106"/>
      <c r="D134" s="72">
        <v>59237.78</v>
      </c>
      <c r="E134" s="44"/>
    </row>
    <row r="135" spans="1:5" s="43" customFormat="1" ht="51" customHeight="1">
      <c r="A135" s="23"/>
      <c r="B135" s="105" t="s">
        <v>328</v>
      </c>
      <c r="C135" s="106"/>
      <c r="D135" s="72">
        <v>78231.71</v>
      </c>
      <c r="E135" s="44"/>
    </row>
    <row r="136" spans="1:5" s="43" customFormat="1" ht="54.75" customHeight="1">
      <c r="A136" s="23"/>
      <c r="B136" s="105" t="s">
        <v>329</v>
      </c>
      <c r="C136" s="106"/>
      <c r="D136" s="72">
        <v>12395.22</v>
      </c>
      <c r="E136" s="44"/>
    </row>
    <row r="137" spans="1:5" s="43" customFormat="1" ht="56.25" customHeight="1">
      <c r="A137" s="23"/>
      <c r="B137" s="103" t="s">
        <v>324</v>
      </c>
      <c r="C137" s="104"/>
      <c r="D137" s="72">
        <v>429811.14</v>
      </c>
      <c r="E137" s="44"/>
    </row>
    <row r="138" spans="1:5" s="43" customFormat="1" ht="54.75" customHeight="1">
      <c r="A138" s="23"/>
      <c r="B138" s="103" t="s">
        <v>325</v>
      </c>
      <c r="C138" s="104"/>
      <c r="D138" s="57">
        <v>24322.85</v>
      </c>
      <c r="E138" s="44"/>
    </row>
    <row r="139" spans="1:5" s="43" customFormat="1" ht="20.25">
      <c r="A139" s="53"/>
      <c r="B139" s="127" t="s">
        <v>81</v>
      </c>
      <c r="C139" s="128"/>
      <c r="D139" s="64">
        <f>D130+D131</f>
        <v>823961.3599999999</v>
      </c>
      <c r="E139" s="22"/>
    </row>
  </sheetData>
  <sheetProtection/>
  <mergeCells count="35">
    <mergeCell ref="B127:C127"/>
    <mergeCell ref="B128:C128"/>
    <mergeCell ref="B129:C129"/>
    <mergeCell ref="B5:C5"/>
    <mergeCell ref="B23:C23"/>
    <mergeCell ref="B24:C24"/>
    <mergeCell ref="B25:C25"/>
    <mergeCell ref="A119:A121"/>
    <mergeCell ref="B119:C119"/>
    <mergeCell ref="B120:C120"/>
    <mergeCell ref="B121:C121"/>
    <mergeCell ref="A1:E1"/>
    <mergeCell ref="A2:C2"/>
    <mergeCell ref="B3:C3"/>
    <mergeCell ref="B4:C4"/>
    <mergeCell ref="B137:C137"/>
    <mergeCell ref="B43:C43"/>
    <mergeCell ref="B61:C61"/>
    <mergeCell ref="B122:C122"/>
    <mergeCell ref="B130:C130"/>
    <mergeCell ref="B131:C131"/>
    <mergeCell ref="B132:C132"/>
    <mergeCell ref="B79:C79"/>
    <mergeCell ref="B97:C97"/>
    <mergeCell ref="B118:C118"/>
    <mergeCell ref="B138:C138"/>
    <mergeCell ref="B139:C139"/>
    <mergeCell ref="B123:C123"/>
    <mergeCell ref="B124:C124"/>
    <mergeCell ref="B125:C125"/>
    <mergeCell ref="B126:C126"/>
    <mergeCell ref="B133:C133"/>
    <mergeCell ref="B134:C134"/>
    <mergeCell ref="B135:C135"/>
    <mergeCell ref="B136:C136"/>
  </mergeCells>
  <printOptions/>
  <pageMargins left="0.7" right="0.2" top="0.43" bottom="0.58" header="0.3" footer="0.3"/>
  <pageSetup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dimension ref="A1:G140"/>
  <sheetViews>
    <sheetView view="pageBreakPreview" zoomScale="60" zoomScalePageLayoutView="0" workbookViewId="0" topLeftCell="A1">
      <selection activeCell="F125" sqref="F125"/>
    </sheetView>
  </sheetViews>
  <sheetFormatPr defaultColWidth="9.140625" defaultRowHeight="15"/>
  <cols>
    <col min="1" max="1" width="27.0039062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22.5">
      <c r="A1" s="109" t="s">
        <v>314</v>
      </c>
      <c r="B1" s="109"/>
      <c r="C1" s="109"/>
      <c r="D1" s="109"/>
      <c r="E1" s="109"/>
    </row>
    <row r="2" spans="1:5" ht="24.75" customHeight="1">
      <c r="A2" s="119" t="s">
        <v>313</v>
      </c>
      <c r="B2" s="119"/>
      <c r="C2" s="119"/>
      <c r="D2" s="31"/>
      <c r="E2" s="32"/>
    </row>
    <row r="3" spans="1:5" s="35" customFormat="1" ht="24.75" customHeight="1">
      <c r="A3" s="23"/>
      <c r="B3" s="120" t="s">
        <v>28</v>
      </c>
      <c r="C3" s="121"/>
      <c r="D3" s="33" t="s">
        <v>29</v>
      </c>
      <c r="E3" s="34"/>
    </row>
    <row r="4" spans="1:5" s="35" customFormat="1" ht="24" customHeight="1">
      <c r="A4" s="82" t="s">
        <v>75</v>
      </c>
      <c r="B4" s="122" t="s">
        <v>76</v>
      </c>
      <c r="C4" s="123"/>
      <c r="D4" s="83">
        <f>D5+D23+D24+D25++D43+D61+D79+D97+D115</f>
        <v>33336.65</v>
      </c>
      <c r="E4" s="34"/>
    </row>
    <row r="5" spans="1:5" s="35" customFormat="1" ht="15.75" customHeight="1">
      <c r="A5" s="60" t="s">
        <v>77</v>
      </c>
      <c r="B5" s="107"/>
      <c r="C5" s="108"/>
      <c r="D5" s="84">
        <f>SUM(D6:D22)</f>
        <v>0</v>
      </c>
      <c r="E5" s="34"/>
    </row>
    <row r="6" spans="1:5" s="90" customFormat="1" ht="16.5" customHeight="1" hidden="1">
      <c r="A6" s="85"/>
      <c r="B6" s="86"/>
      <c r="C6" s="87" t="s">
        <v>289</v>
      </c>
      <c r="D6" s="88"/>
      <c r="E6" s="89"/>
    </row>
    <row r="7" spans="1:5" s="90" customFormat="1" ht="16.5" customHeight="1" hidden="1">
      <c r="A7" s="85"/>
      <c r="B7" s="86"/>
      <c r="C7" s="87" t="s">
        <v>82</v>
      </c>
      <c r="D7" s="88"/>
      <c r="E7" s="89"/>
    </row>
    <row r="8" spans="1:5" s="90" customFormat="1" ht="16.5" customHeight="1" hidden="1">
      <c r="A8" s="85"/>
      <c r="B8" s="86"/>
      <c r="C8" s="87" t="s">
        <v>102</v>
      </c>
      <c r="D8" s="88"/>
      <c r="E8" s="89"/>
    </row>
    <row r="9" spans="1:5" s="90" customFormat="1" ht="16.5" customHeight="1" hidden="1">
      <c r="A9" s="85"/>
      <c r="B9" s="86"/>
      <c r="C9" s="87" t="s">
        <v>290</v>
      </c>
      <c r="D9" s="88"/>
      <c r="E9" s="89"/>
    </row>
    <row r="10" spans="1:5" s="90" customFormat="1" ht="16.5" customHeight="1" hidden="1">
      <c r="A10" s="85"/>
      <c r="B10" s="86"/>
      <c r="C10" s="87" t="s">
        <v>95</v>
      </c>
      <c r="D10" s="88"/>
      <c r="E10" s="89"/>
    </row>
    <row r="11" spans="1:5" s="90" customFormat="1" ht="16.5" customHeight="1" hidden="1">
      <c r="A11" s="85"/>
      <c r="B11" s="86"/>
      <c r="C11" s="87" t="s">
        <v>291</v>
      </c>
      <c r="D11" s="88"/>
      <c r="E11" s="89"/>
    </row>
    <row r="12" spans="1:5" s="90" customFormat="1" ht="16.5" customHeight="1" hidden="1">
      <c r="A12" s="85"/>
      <c r="B12" s="86"/>
      <c r="C12" s="87" t="s">
        <v>45</v>
      </c>
      <c r="D12" s="88"/>
      <c r="E12" s="89"/>
    </row>
    <row r="13" spans="1:5" s="90" customFormat="1" ht="16.5" customHeight="1" hidden="1">
      <c r="A13" s="85"/>
      <c r="B13" s="86"/>
      <c r="C13" s="87" t="s">
        <v>93</v>
      </c>
      <c r="D13" s="88"/>
      <c r="E13" s="89"/>
    </row>
    <row r="14" spans="1:5" s="90" customFormat="1" ht="16.5" customHeight="1" hidden="1">
      <c r="A14" s="85"/>
      <c r="B14" s="86"/>
      <c r="C14" s="87" t="s">
        <v>67</v>
      </c>
      <c r="D14" s="88"/>
      <c r="E14" s="89"/>
    </row>
    <row r="15" spans="1:5" s="90" customFormat="1" ht="16.5" customHeight="1" hidden="1">
      <c r="A15" s="85"/>
      <c r="B15" s="86"/>
      <c r="C15" s="87" t="s">
        <v>103</v>
      </c>
      <c r="D15" s="88"/>
      <c r="E15" s="89"/>
    </row>
    <row r="16" spans="1:5" s="90" customFormat="1" ht="16.5" customHeight="1" hidden="1">
      <c r="A16" s="85"/>
      <c r="B16" s="86"/>
      <c r="C16" s="87" t="s">
        <v>229</v>
      </c>
      <c r="D16" s="88"/>
      <c r="E16" s="89"/>
    </row>
    <row r="17" spans="1:5" s="90" customFormat="1" ht="16.5" customHeight="1" hidden="1">
      <c r="A17" s="85"/>
      <c r="B17" s="86"/>
      <c r="C17" s="87" t="s">
        <v>66</v>
      </c>
      <c r="D17" s="88"/>
      <c r="E17" s="89"/>
    </row>
    <row r="18" spans="1:5" s="90" customFormat="1" ht="16.5" customHeight="1" hidden="1">
      <c r="A18" s="85"/>
      <c r="B18" s="86"/>
      <c r="C18" s="87" t="s">
        <v>94</v>
      </c>
      <c r="D18" s="88"/>
      <c r="E18" s="89"/>
    </row>
    <row r="19" spans="1:5" s="90" customFormat="1" ht="16.5" customHeight="1" hidden="1">
      <c r="A19" s="85"/>
      <c r="B19" s="86"/>
      <c r="C19" s="87" t="s">
        <v>106</v>
      </c>
      <c r="D19" s="88"/>
      <c r="E19" s="89"/>
    </row>
    <row r="20" spans="1:5" s="90" customFormat="1" ht="16.5" customHeight="1" hidden="1">
      <c r="A20" s="85"/>
      <c r="B20" s="86"/>
      <c r="C20" s="87" t="s">
        <v>292</v>
      </c>
      <c r="D20" s="88"/>
      <c r="E20" s="89"/>
    </row>
    <row r="21" spans="1:5" s="90" customFormat="1" ht="16.5" customHeight="1" hidden="1">
      <c r="A21" s="85"/>
      <c r="B21" s="86"/>
      <c r="C21" s="87" t="s">
        <v>293</v>
      </c>
      <c r="D21" s="88"/>
      <c r="E21" s="89"/>
    </row>
    <row r="22" spans="1:5" s="90" customFormat="1" ht="16.5" customHeight="1" hidden="1">
      <c r="A22" s="85"/>
      <c r="B22" s="86"/>
      <c r="C22" s="87" t="s">
        <v>87</v>
      </c>
      <c r="D22" s="88"/>
      <c r="E22" s="89"/>
    </row>
    <row r="23" spans="1:5" s="35" customFormat="1" ht="19.5" customHeight="1">
      <c r="A23" s="23" t="s">
        <v>38</v>
      </c>
      <c r="B23" s="103" t="s">
        <v>39</v>
      </c>
      <c r="C23" s="104"/>
      <c r="D23" s="37">
        <v>32192.28</v>
      </c>
      <c r="E23" s="34"/>
    </row>
    <row r="24" spans="1:5" s="35" customFormat="1" ht="19.5" customHeight="1">
      <c r="A24" s="23" t="s">
        <v>40</v>
      </c>
      <c r="B24" s="107"/>
      <c r="C24" s="108"/>
      <c r="D24" s="37"/>
      <c r="E24" s="34"/>
    </row>
    <row r="25" spans="1:5" s="35" customFormat="1" ht="19.5" customHeight="1">
      <c r="A25" s="23" t="s">
        <v>30</v>
      </c>
      <c r="B25" s="107" t="s">
        <v>35</v>
      </c>
      <c r="C25" s="108"/>
      <c r="D25" s="91">
        <f>SUM(D26:D42)</f>
        <v>0</v>
      </c>
      <c r="E25" s="34"/>
    </row>
    <row r="26" spans="1:5" s="90" customFormat="1" ht="16.5" customHeight="1" hidden="1">
      <c r="A26" s="85"/>
      <c r="B26" s="86"/>
      <c r="C26" s="87" t="s">
        <v>289</v>
      </c>
      <c r="D26" s="88"/>
      <c r="E26" s="89"/>
    </row>
    <row r="27" spans="1:5" s="90" customFormat="1" ht="16.5" customHeight="1" hidden="1">
      <c r="A27" s="85"/>
      <c r="B27" s="86"/>
      <c r="C27" s="87" t="s">
        <v>82</v>
      </c>
      <c r="D27" s="88"/>
      <c r="E27" s="89"/>
    </row>
    <row r="28" spans="1:5" s="90" customFormat="1" ht="16.5" customHeight="1" hidden="1">
      <c r="A28" s="85"/>
      <c r="B28" s="86"/>
      <c r="C28" s="87" t="s">
        <v>102</v>
      </c>
      <c r="D28" s="88"/>
      <c r="E28" s="89"/>
    </row>
    <row r="29" spans="1:5" s="90" customFormat="1" ht="16.5" customHeight="1" hidden="1">
      <c r="A29" s="85"/>
      <c r="B29" s="86"/>
      <c r="C29" s="87" t="s">
        <v>290</v>
      </c>
      <c r="D29" s="88"/>
      <c r="E29" s="89"/>
    </row>
    <row r="30" spans="1:5" s="90" customFormat="1" ht="16.5" customHeight="1" hidden="1">
      <c r="A30" s="85"/>
      <c r="B30" s="86"/>
      <c r="C30" s="87" t="s">
        <v>95</v>
      </c>
      <c r="D30" s="88"/>
      <c r="E30" s="89"/>
    </row>
    <row r="31" spans="1:5" s="90" customFormat="1" ht="16.5" customHeight="1" hidden="1">
      <c r="A31" s="85"/>
      <c r="B31" s="86"/>
      <c r="C31" s="87" t="s">
        <v>291</v>
      </c>
      <c r="D31" s="88"/>
      <c r="E31" s="89"/>
    </row>
    <row r="32" spans="1:5" s="90" customFormat="1" ht="16.5" customHeight="1" hidden="1">
      <c r="A32" s="85"/>
      <c r="B32" s="86"/>
      <c r="C32" s="87" t="s">
        <v>45</v>
      </c>
      <c r="D32" s="88"/>
      <c r="E32" s="89"/>
    </row>
    <row r="33" spans="1:5" s="90" customFormat="1" ht="16.5" customHeight="1" hidden="1">
      <c r="A33" s="85"/>
      <c r="B33" s="86"/>
      <c r="C33" s="87" t="s">
        <v>93</v>
      </c>
      <c r="D33" s="88"/>
      <c r="E33" s="89"/>
    </row>
    <row r="34" spans="1:5" s="90" customFormat="1" ht="16.5" customHeight="1" hidden="1">
      <c r="A34" s="85"/>
      <c r="B34" s="86"/>
      <c r="C34" s="87" t="s">
        <v>67</v>
      </c>
      <c r="D34" s="88"/>
      <c r="E34" s="89"/>
    </row>
    <row r="35" spans="1:5" s="90" customFormat="1" ht="16.5" customHeight="1" hidden="1">
      <c r="A35" s="85"/>
      <c r="B35" s="86"/>
      <c r="C35" s="87" t="s">
        <v>103</v>
      </c>
      <c r="D35" s="88"/>
      <c r="E35" s="89"/>
    </row>
    <row r="36" spans="1:5" s="90" customFormat="1" ht="16.5" customHeight="1" hidden="1">
      <c r="A36" s="85"/>
      <c r="B36" s="86"/>
      <c r="C36" s="87" t="s">
        <v>229</v>
      </c>
      <c r="D36" s="88"/>
      <c r="E36" s="89"/>
    </row>
    <row r="37" spans="1:5" s="90" customFormat="1" ht="16.5" customHeight="1" hidden="1">
      <c r="A37" s="85"/>
      <c r="B37" s="86"/>
      <c r="C37" s="87" t="s">
        <v>66</v>
      </c>
      <c r="D37" s="88"/>
      <c r="E37" s="89"/>
    </row>
    <row r="38" spans="1:5" s="90" customFormat="1" ht="16.5" customHeight="1" hidden="1">
      <c r="A38" s="85"/>
      <c r="B38" s="86"/>
      <c r="C38" s="87" t="s">
        <v>94</v>
      </c>
      <c r="D38" s="88"/>
      <c r="E38" s="89"/>
    </row>
    <row r="39" spans="1:5" s="90" customFormat="1" ht="16.5" customHeight="1" hidden="1">
      <c r="A39" s="85"/>
      <c r="B39" s="86"/>
      <c r="C39" s="87" t="s">
        <v>106</v>
      </c>
      <c r="D39" s="88"/>
      <c r="E39" s="89"/>
    </row>
    <row r="40" spans="1:5" s="90" customFormat="1" ht="16.5" customHeight="1" hidden="1">
      <c r="A40" s="85"/>
      <c r="B40" s="86"/>
      <c r="C40" s="87" t="s">
        <v>292</v>
      </c>
      <c r="D40" s="88"/>
      <c r="E40" s="89"/>
    </row>
    <row r="41" spans="1:5" s="90" customFormat="1" ht="16.5" customHeight="1" hidden="1">
      <c r="A41" s="85"/>
      <c r="B41" s="86"/>
      <c r="C41" s="87" t="s">
        <v>293</v>
      </c>
      <c r="D41" s="88"/>
      <c r="E41" s="89"/>
    </row>
    <row r="42" spans="1:5" s="90" customFormat="1" ht="16.5" customHeight="1" hidden="1">
      <c r="A42" s="85"/>
      <c r="B42" s="86"/>
      <c r="C42" s="87" t="s">
        <v>87</v>
      </c>
      <c r="D42" s="88"/>
      <c r="E42" s="89"/>
    </row>
    <row r="43" spans="1:5" s="35" customFormat="1" ht="21" customHeight="1">
      <c r="A43" s="23"/>
      <c r="B43" s="107" t="s">
        <v>294</v>
      </c>
      <c r="C43" s="108"/>
      <c r="D43" s="91">
        <f>SUM(D44:D60)</f>
        <v>828.5</v>
      </c>
      <c r="E43" s="34"/>
    </row>
    <row r="44" spans="1:5" s="90" customFormat="1" ht="21" customHeight="1" hidden="1">
      <c r="A44" s="85"/>
      <c r="B44" s="86"/>
      <c r="C44" s="87" t="s">
        <v>289</v>
      </c>
      <c r="D44" s="88"/>
      <c r="E44" s="89"/>
    </row>
    <row r="45" spans="1:5" s="90" customFormat="1" ht="21" customHeight="1" hidden="1">
      <c r="A45" s="85"/>
      <c r="B45" s="86"/>
      <c r="C45" s="87" t="s">
        <v>82</v>
      </c>
      <c r="D45" s="88"/>
      <c r="E45" s="89"/>
    </row>
    <row r="46" spans="1:5" s="90" customFormat="1" ht="21" customHeight="1" hidden="1">
      <c r="A46" s="85"/>
      <c r="B46" s="86"/>
      <c r="C46" s="87" t="s">
        <v>102</v>
      </c>
      <c r="D46" s="88"/>
      <c r="E46" s="89"/>
    </row>
    <row r="47" spans="1:5" s="90" customFormat="1" ht="21" customHeight="1" hidden="1">
      <c r="A47" s="85"/>
      <c r="B47" s="86"/>
      <c r="C47" s="87" t="s">
        <v>290</v>
      </c>
      <c r="D47" s="88"/>
      <c r="E47" s="89"/>
    </row>
    <row r="48" spans="1:5" s="90" customFormat="1" ht="21" customHeight="1" hidden="1">
      <c r="A48" s="85"/>
      <c r="B48" s="86"/>
      <c r="C48" s="87" t="s">
        <v>95</v>
      </c>
      <c r="D48" s="88"/>
      <c r="E48" s="89"/>
    </row>
    <row r="49" spans="1:5" s="90" customFormat="1" ht="21" customHeight="1" hidden="1">
      <c r="A49" s="85"/>
      <c r="B49" s="86"/>
      <c r="C49" s="87" t="s">
        <v>291</v>
      </c>
      <c r="D49" s="88"/>
      <c r="E49" s="89"/>
    </row>
    <row r="50" spans="1:5" s="90" customFormat="1" ht="21" customHeight="1" hidden="1">
      <c r="A50" s="85"/>
      <c r="B50" s="86"/>
      <c r="C50" s="87" t="s">
        <v>45</v>
      </c>
      <c r="D50" s="88"/>
      <c r="E50" s="89"/>
    </row>
    <row r="51" spans="1:5" s="90" customFormat="1" ht="21" customHeight="1" hidden="1">
      <c r="A51" s="85"/>
      <c r="B51" s="86"/>
      <c r="C51" s="87" t="s">
        <v>93</v>
      </c>
      <c r="D51" s="88"/>
      <c r="E51" s="89"/>
    </row>
    <row r="52" spans="1:5" s="90" customFormat="1" ht="21" customHeight="1">
      <c r="A52" s="85"/>
      <c r="B52" s="86"/>
      <c r="C52" s="87" t="s">
        <v>67</v>
      </c>
      <c r="D52" s="88">
        <v>428.5</v>
      </c>
      <c r="E52" s="89"/>
    </row>
    <row r="53" spans="1:5" s="90" customFormat="1" ht="21" customHeight="1" hidden="1">
      <c r="A53" s="85"/>
      <c r="B53" s="86"/>
      <c r="C53" s="87" t="s">
        <v>103</v>
      </c>
      <c r="D53" s="88"/>
      <c r="E53" s="89"/>
    </row>
    <row r="54" spans="1:5" s="90" customFormat="1" ht="21" customHeight="1">
      <c r="A54" s="85"/>
      <c r="B54" s="86"/>
      <c r="C54" s="87" t="s">
        <v>229</v>
      </c>
      <c r="D54" s="88">
        <v>400</v>
      </c>
      <c r="E54" s="89"/>
    </row>
    <row r="55" spans="1:5" s="90" customFormat="1" ht="21" customHeight="1" hidden="1">
      <c r="A55" s="85"/>
      <c r="B55" s="86"/>
      <c r="C55" s="87" t="s">
        <v>66</v>
      </c>
      <c r="D55" s="88"/>
      <c r="E55" s="89"/>
    </row>
    <row r="56" spans="1:5" s="90" customFormat="1" ht="21" customHeight="1" hidden="1">
      <c r="A56" s="85"/>
      <c r="B56" s="86"/>
      <c r="C56" s="87" t="s">
        <v>94</v>
      </c>
      <c r="D56" s="88"/>
      <c r="E56" s="89"/>
    </row>
    <row r="57" spans="1:5" s="90" customFormat="1" ht="21" customHeight="1" hidden="1">
      <c r="A57" s="85"/>
      <c r="B57" s="86"/>
      <c r="C57" s="87" t="s">
        <v>106</v>
      </c>
      <c r="D57" s="88"/>
      <c r="E57" s="89"/>
    </row>
    <row r="58" spans="1:5" s="90" customFormat="1" ht="21" customHeight="1" hidden="1">
      <c r="A58" s="85"/>
      <c r="B58" s="86"/>
      <c r="C58" s="87" t="s">
        <v>292</v>
      </c>
      <c r="D58" s="88"/>
      <c r="E58" s="89"/>
    </row>
    <row r="59" spans="1:5" s="90" customFormat="1" ht="21" customHeight="1" hidden="1">
      <c r="A59" s="85"/>
      <c r="B59" s="86"/>
      <c r="C59" s="87" t="s">
        <v>293</v>
      </c>
      <c r="D59" s="88"/>
      <c r="E59" s="89"/>
    </row>
    <row r="60" spans="1:5" s="90" customFormat="1" ht="21" customHeight="1" hidden="1">
      <c r="A60" s="85"/>
      <c r="B60" s="86"/>
      <c r="C60" s="87" t="s">
        <v>87</v>
      </c>
      <c r="D60" s="88"/>
      <c r="E60" s="89"/>
    </row>
    <row r="61" spans="1:5" s="35" customFormat="1" ht="21" customHeight="1" hidden="1">
      <c r="A61" s="23"/>
      <c r="B61" s="107" t="s">
        <v>295</v>
      </c>
      <c r="C61" s="108"/>
      <c r="D61" s="91">
        <f>SUM(D62:D78)</f>
        <v>0</v>
      </c>
      <c r="E61" s="34"/>
    </row>
    <row r="62" spans="1:5" s="90" customFormat="1" ht="28.5" customHeight="1" hidden="1">
      <c r="A62" s="85"/>
      <c r="B62" s="86"/>
      <c r="C62" s="87" t="s">
        <v>289</v>
      </c>
      <c r="D62" s="88"/>
      <c r="E62" s="89"/>
    </row>
    <row r="63" spans="1:5" s="90" customFormat="1" ht="28.5" customHeight="1" hidden="1">
      <c r="A63" s="85"/>
      <c r="B63" s="86"/>
      <c r="C63" s="87" t="s">
        <v>82</v>
      </c>
      <c r="D63" s="88"/>
      <c r="E63" s="89"/>
    </row>
    <row r="64" spans="1:5" s="90" customFormat="1" ht="28.5" customHeight="1" hidden="1">
      <c r="A64" s="85"/>
      <c r="B64" s="86"/>
      <c r="C64" s="87" t="s">
        <v>102</v>
      </c>
      <c r="D64" s="88"/>
      <c r="E64" s="89"/>
    </row>
    <row r="65" spans="1:5" s="90" customFormat="1" ht="28.5" customHeight="1" hidden="1">
      <c r="A65" s="85"/>
      <c r="B65" s="86"/>
      <c r="C65" s="87" t="s">
        <v>290</v>
      </c>
      <c r="D65" s="88"/>
      <c r="E65" s="89"/>
    </row>
    <row r="66" spans="1:5" s="90" customFormat="1" ht="28.5" customHeight="1" hidden="1">
      <c r="A66" s="85"/>
      <c r="B66" s="86"/>
      <c r="C66" s="87" t="s">
        <v>95</v>
      </c>
      <c r="D66" s="88"/>
      <c r="E66" s="89"/>
    </row>
    <row r="67" spans="1:5" s="90" customFormat="1" ht="28.5" customHeight="1" hidden="1">
      <c r="A67" s="85"/>
      <c r="B67" s="86"/>
      <c r="C67" s="87" t="s">
        <v>291</v>
      </c>
      <c r="D67" s="88"/>
      <c r="E67" s="89"/>
    </row>
    <row r="68" spans="1:5" s="90" customFormat="1" ht="28.5" customHeight="1" hidden="1">
      <c r="A68" s="85"/>
      <c r="B68" s="86"/>
      <c r="C68" s="87" t="s">
        <v>45</v>
      </c>
      <c r="D68" s="88"/>
      <c r="E68" s="89"/>
    </row>
    <row r="69" spans="1:5" s="90" customFormat="1" ht="28.5" customHeight="1" hidden="1">
      <c r="A69" s="85"/>
      <c r="B69" s="86"/>
      <c r="C69" s="87" t="s">
        <v>93</v>
      </c>
      <c r="D69" s="88"/>
      <c r="E69" s="89"/>
    </row>
    <row r="70" spans="1:5" s="90" customFormat="1" ht="28.5" customHeight="1" hidden="1">
      <c r="A70" s="85"/>
      <c r="B70" s="86"/>
      <c r="C70" s="87" t="s">
        <v>67</v>
      </c>
      <c r="D70" s="88"/>
      <c r="E70" s="89"/>
    </row>
    <row r="71" spans="1:5" s="90" customFormat="1" ht="28.5" customHeight="1" hidden="1">
      <c r="A71" s="85"/>
      <c r="B71" s="86"/>
      <c r="C71" s="87" t="s">
        <v>103</v>
      </c>
      <c r="D71" s="88"/>
      <c r="E71" s="89"/>
    </row>
    <row r="72" spans="1:5" s="90" customFormat="1" ht="28.5" customHeight="1" hidden="1">
      <c r="A72" s="85"/>
      <c r="B72" s="86"/>
      <c r="C72" s="87" t="s">
        <v>229</v>
      </c>
      <c r="D72" s="88"/>
      <c r="E72" s="89"/>
    </row>
    <row r="73" spans="1:5" s="90" customFormat="1" ht="28.5" customHeight="1" hidden="1">
      <c r="A73" s="85"/>
      <c r="B73" s="86"/>
      <c r="C73" s="87" t="s">
        <v>66</v>
      </c>
      <c r="D73" s="88"/>
      <c r="E73" s="89"/>
    </row>
    <row r="74" spans="1:5" s="90" customFormat="1" ht="28.5" customHeight="1" hidden="1">
      <c r="A74" s="85"/>
      <c r="B74" s="86"/>
      <c r="C74" s="87" t="s">
        <v>94</v>
      </c>
      <c r="D74" s="88"/>
      <c r="E74" s="89"/>
    </row>
    <row r="75" spans="1:5" s="90" customFormat="1" ht="28.5" customHeight="1" hidden="1">
      <c r="A75" s="85"/>
      <c r="B75" s="86"/>
      <c r="C75" s="87" t="s">
        <v>106</v>
      </c>
      <c r="D75" s="88"/>
      <c r="E75" s="89"/>
    </row>
    <row r="76" spans="1:5" s="90" customFormat="1" ht="28.5" customHeight="1" hidden="1">
      <c r="A76" s="85"/>
      <c r="B76" s="86"/>
      <c r="C76" s="87" t="s">
        <v>292</v>
      </c>
      <c r="D76" s="88"/>
      <c r="E76" s="89"/>
    </row>
    <row r="77" spans="1:5" s="90" customFormat="1" ht="28.5" customHeight="1" hidden="1">
      <c r="A77" s="85"/>
      <c r="B77" s="86"/>
      <c r="C77" s="87" t="s">
        <v>293</v>
      </c>
      <c r="D77" s="88"/>
      <c r="E77" s="89"/>
    </row>
    <row r="78" spans="1:5" s="90" customFormat="1" ht="28.5" customHeight="1" hidden="1">
      <c r="A78" s="85"/>
      <c r="B78" s="86"/>
      <c r="C78" s="87" t="s">
        <v>87</v>
      </c>
      <c r="D78" s="88"/>
      <c r="E78" s="89"/>
    </row>
    <row r="79" spans="1:5" s="35" customFormat="1" ht="21" customHeight="1" hidden="1">
      <c r="A79" s="38"/>
      <c r="B79" s="107" t="s">
        <v>296</v>
      </c>
      <c r="C79" s="108"/>
      <c r="D79" s="91">
        <f>SUM(D80:D96)</f>
        <v>0</v>
      </c>
      <c r="E79" s="34"/>
    </row>
    <row r="80" spans="1:5" s="90" customFormat="1" ht="28.5" customHeight="1" hidden="1">
      <c r="A80" s="85"/>
      <c r="B80" s="86"/>
      <c r="C80" s="87" t="s">
        <v>289</v>
      </c>
      <c r="D80" s="88"/>
      <c r="E80" s="89"/>
    </row>
    <row r="81" spans="1:5" s="90" customFormat="1" ht="28.5" customHeight="1" hidden="1">
      <c r="A81" s="85"/>
      <c r="B81" s="86"/>
      <c r="C81" s="87" t="s">
        <v>82</v>
      </c>
      <c r="D81" s="88"/>
      <c r="E81" s="89"/>
    </row>
    <row r="82" spans="1:5" s="90" customFormat="1" ht="28.5" customHeight="1" hidden="1">
      <c r="A82" s="85"/>
      <c r="B82" s="86"/>
      <c r="C82" s="87" t="s">
        <v>102</v>
      </c>
      <c r="D82" s="88"/>
      <c r="E82" s="89"/>
    </row>
    <row r="83" spans="1:5" s="90" customFormat="1" ht="28.5" customHeight="1" hidden="1">
      <c r="A83" s="85"/>
      <c r="B83" s="86"/>
      <c r="C83" s="87" t="s">
        <v>290</v>
      </c>
      <c r="D83" s="88"/>
      <c r="E83" s="89"/>
    </row>
    <row r="84" spans="1:5" s="90" customFormat="1" ht="28.5" customHeight="1" hidden="1">
      <c r="A84" s="85"/>
      <c r="B84" s="86"/>
      <c r="C84" s="87" t="s">
        <v>95</v>
      </c>
      <c r="D84" s="88"/>
      <c r="E84" s="89"/>
    </row>
    <row r="85" spans="1:5" s="90" customFormat="1" ht="28.5" customHeight="1" hidden="1">
      <c r="A85" s="85"/>
      <c r="B85" s="86"/>
      <c r="C85" s="87" t="s">
        <v>291</v>
      </c>
      <c r="D85" s="88"/>
      <c r="E85" s="89"/>
    </row>
    <row r="86" spans="1:5" s="90" customFormat="1" ht="28.5" customHeight="1" hidden="1">
      <c r="A86" s="85"/>
      <c r="B86" s="86"/>
      <c r="C86" s="87" t="s">
        <v>45</v>
      </c>
      <c r="D86" s="88"/>
      <c r="E86" s="89"/>
    </row>
    <row r="87" spans="1:5" s="90" customFormat="1" ht="28.5" customHeight="1" hidden="1">
      <c r="A87" s="85"/>
      <c r="B87" s="86"/>
      <c r="C87" s="87" t="s">
        <v>93</v>
      </c>
      <c r="D87" s="88"/>
      <c r="E87" s="89"/>
    </row>
    <row r="88" spans="1:5" s="90" customFormat="1" ht="28.5" customHeight="1" hidden="1">
      <c r="A88" s="85"/>
      <c r="B88" s="86"/>
      <c r="C88" s="87" t="s">
        <v>67</v>
      </c>
      <c r="D88" s="88"/>
      <c r="E88" s="89"/>
    </row>
    <row r="89" spans="1:5" s="90" customFormat="1" ht="28.5" customHeight="1" hidden="1">
      <c r="A89" s="85"/>
      <c r="B89" s="86"/>
      <c r="C89" s="87" t="s">
        <v>103</v>
      </c>
      <c r="D89" s="88"/>
      <c r="E89" s="89"/>
    </row>
    <row r="90" spans="1:5" s="90" customFormat="1" ht="28.5" customHeight="1" hidden="1">
      <c r="A90" s="85"/>
      <c r="B90" s="86"/>
      <c r="C90" s="87" t="s">
        <v>229</v>
      </c>
      <c r="D90" s="88"/>
      <c r="E90" s="89"/>
    </row>
    <row r="91" spans="1:5" s="90" customFormat="1" ht="28.5" customHeight="1" hidden="1">
      <c r="A91" s="85"/>
      <c r="B91" s="86"/>
      <c r="C91" s="87" t="s">
        <v>66</v>
      </c>
      <c r="D91" s="88"/>
      <c r="E91" s="89"/>
    </row>
    <row r="92" spans="1:5" s="90" customFormat="1" ht="28.5" customHeight="1" hidden="1">
      <c r="A92" s="85"/>
      <c r="B92" s="86"/>
      <c r="C92" s="87" t="s">
        <v>94</v>
      </c>
      <c r="D92" s="88"/>
      <c r="E92" s="89"/>
    </row>
    <row r="93" spans="1:5" s="90" customFormat="1" ht="28.5" customHeight="1" hidden="1">
      <c r="A93" s="85"/>
      <c r="B93" s="86"/>
      <c r="C93" s="87" t="s">
        <v>106</v>
      </c>
      <c r="D93" s="88"/>
      <c r="E93" s="89"/>
    </row>
    <row r="94" spans="1:5" s="90" customFormat="1" ht="28.5" customHeight="1" hidden="1">
      <c r="A94" s="85"/>
      <c r="B94" s="86"/>
      <c r="C94" s="87" t="s">
        <v>292</v>
      </c>
      <c r="D94" s="88"/>
      <c r="E94" s="89"/>
    </row>
    <row r="95" spans="1:5" s="90" customFormat="1" ht="28.5" customHeight="1" hidden="1">
      <c r="A95" s="85"/>
      <c r="B95" s="86"/>
      <c r="C95" s="87" t="s">
        <v>293</v>
      </c>
      <c r="D95" s="88"/>
      <c r="E95" s="89"/>
    </row>
    <row r="96" spans="1:5" s="90" customFormat="1" ht="28.5" customHeight="1" hidden="1">
      <c r="A96" s="85"/>
      <c r="B96" s="86"/>
      <c r="C96" s="87" t="s">
        <v>87</v>
      </c>
      <c r="D96" s="88"/>
      <c r="E96" s="89"/>
    </row>
    <row r="97" spans="1:7" s="35" customFormat="1" ht="19.5" customHeight="1">
      <c r="A97" s="23"/>
      <c r="B97" s="107" t="s">
        <v>114</v>
      </c>
      <c r="C97" s="108"/>
      <c r="D97" s="41">
        <f>SUM(D98:D114)</f>
        <v>315.87</v>
      </c>
      <c r="E97" s="34"/>
      <c r="G97" s="40"/>
    </row>
    <row r="98" spans="1:5" s="90" customFormat="1" ht="19.5" customHeight="1" hidden="1">
      <c r="A98" s="85"/>
      <c r="B98" s="86"/>
      <c r="C98" s="87" t="s">
        <v>289</v>
      </c>
      <c r="D98" s="88"/>
      <c r="E98" s="89"/>
    </row>
    <row r="99" spans="1:5" s="90" customFormat="1" ht="19.5" customHeight="1" hidden="1">
      <c r="A99" s="85"/>
      <c r="B99" s="86"/>
      <c r="C99" s="87" t="s">
        <v>82</v>
      </c>
      <c r="D99" s="88"/>
      <c r="E99" s="89"/>
    </row>
    <row r="100" spans="1:5" s="90" customFormat="1" ht="19.5" customHeight="1" hidden="1">
      <c r="A100" s="85"/>
      <c r="B100" s="86"/>
      <c r="C100" s="87" t="s">
        <v>102</v>
      </c>
      <c r="D100" s="88"/>
      <c r="E100" s="89"/>
    </row>
    <row r="101" spans="1:5" s="90" customFormat="1" ht="19.5" customHeight="1" hidden="1">
      <c r="A101" s="85"/>
      <c r="B101" s="86"/>
      <c r="C101" s="87" t="s">
        <v>290</v>
      </c>
      <c r="D101" s="88"/>
      <c r="E101" s="89"/>
    </row>
    <row r="102" spans="1:5" s="90" customFormat="1" ht="19.5" customHeight="1" hidden="1">
      <c r="A102" s="85"/>
      <c r="B102" s="86"/>
      <c r="C102" s="87" t="s">
        <v>95</v>
      </c>
      <c r="D102" s="88"/>
      <c r="E102" s="89"/>
    </row>
    <row r="103" spans="1:5" s="90" customFormat="1" ht="19.5" customHeight="1" hidden="1">
      <c r="A103" s="85"/>
      <c r="B103" s="86"/>
      <c r="C103" s="87" t="s">
        <v>291</v>
      </c>
      <c r="D103" s="88"/>
      <c r="E103" s="89"/>
    </row>
    <row r="104" spans="1:5" s="90" customFormat="1" ht="19.5" customHeight="1" hidden="1">
      <c r="A104" s="85"/>
      <c r="B104" s="86"/>
      <c r="C104" s="87" t="s">
        <v>45</v>
      </c>
      <c r="D104" s="88"/>
      <c r="E104" s="89"/>
    </row>
    <row r="105" spans="1:5" s="90" customFormat="1" ht="19.5" customHeight="1" hidden="1">
      <c r="A105" s="85"/>
      <c r="B105" s="86"/>
      <c r="C105" s="87" t="s">
        <v>93</v>
      </c>
      <c r="D105" s="88"/>
      <c r="E105" s="89"/>
    </row>
    <row r="106" spans="1:5" s="90" customFormat="1" ht="19.5" customHeight="1">
      <c r="A106" s="85"/>
      <c r="B106" s="86"/>
      <c r="C106" s="87" t="s">
        <v>67</v>
      </c>
      <c r="D106" s="88">
        <v>315.87</v>
      </c>
      <c r="E106" s="89"/>
    </row>
    <row r="107" spans="1:5" s="90" customFormat="1" ht="19.5" customHeight="1" hidden="1">
      <c r="A107" s="85"/>
      <c r="B107" s="86"/>
      <c r="C107" s="87" t="s">
        <v>103</v>
      </c>
      <c r="D107" s="88"/>
      <c r="E107" s="89"/>
    </row>
    <row r="108" spans="1:5" s="90" customFormat="1" ht="19.5" customHeight="1" hidden="1">
      <c r="A108" s="85"/>
      <c r="B108" s="86"/>
      <c r="C108" s="87" t="s">
        <v>229</v>
      </c>
      <c r="D108" s="88"/>
      <c r="E108" s="89"/>
    </row>
    <row r="109" spans="1:5" s="90" customFormat="1" ht="19.5" customHeight="1" hidden="1">
      <c r="A109" s="85"/>
      <c r="B109" s="86"/>
      <c r="C109" s="87" t="s">
        <v>66</v>
      </c>
      <c r="D109" s="88"/>
      <c r="E109" s="89"/>
    </row>
    <row r="110" spans="1:5" s="90" customFormat="1" ht="19.5" customHeight="1" hidden="1">
      <c r="A110" s="85"/>
      <c r="B110" s="86"/>
      <c r="C110" s="87" t="s">
        <v>94</v>
      </c>
      <c r="D110" s="88"/>
      <c r="E110" s="89"/>
    </row>
    <row r="111" spans="1:5" s="90" customFormat="1" ht="19.5" customHeight="1" hidden="1">
      <c r="A111" s="85"/>
      <c r="B111" s="86"/>
      <c r="C111" s="87" t="s">
        <v>106</v>
      </c>
      <c r="D111" s="88"/>
      <c r="E111" s="89"/>
    </row>
    <row r="112" spans="1:5" s="90" customFormat="1" ht="19.5" customHeight="1" hidden="1">
      <c r="A112" s="85"/>
      <c r="B112" s="86"/>
      <c r="C112" s="87" t="s">
        <v>292</v>
      </c>
      <c r="D112" s="88"/>
      <c r="E112" s="89"/>
    </row>
    <row r="113" spans="1:5" s="90" customFormat="1" ht="19.5" customHeight="1" hidden="1">
      <c r="A113" s="85"/>
      <c r="B113" s="86"/>
      <c r="C113" s="87" t="s">
        <v>293</v>
      </c>
      <c r="D113" s="88"/>
      <c r="E113" s="89"/>
    </row>
    <row r="114" spans="1:5" s="90" customFormat="1" ht="19.5" customHeight="1" hidden="1">
      <c r="A114" s="85"/>
      <c r="B114" s="86"/>
      <c r="C114" s="87" t="s">
        <v>87</v>
      </c>
      <c r="D114" s="88"/>
      <c r="E114" s="89"/>
    </row>
    <row r="115" spans="1:5" s="35" customFormat="1" ht="19.5" customHeight="1" hidden="1">
      <c r="A115" s="29" t="s">
        <v>78</v>
      </c>
      <c r="B115" s="29"/>
      <c r="C115" s="24"/>
      <c r="D115" s="57"/>
      <c r="E115" s="34"/>
    </row>
    <row r="116" spans="1:5" s="43" customFormat="1" ht="21" customHeight="1" hidden="1">
      <c r="A116" s="23"/>
      <c r="B116" s="23"/>
      <c r="C116" s="23"/>
      <c r="D116" s="61"/>
      <c r="E116" s="42"/>
    </row>
    <row r="117" spans="1:5" s="43" customFormat="1" ht="15" customHeight="1" hidden="1">
      <c r="A117" s="23"/>
      <c r="B117" s="23"/>
      <c r="C117" s="23"/>
      <c r="D117" s="61"/>
      <c r="E117" s="42" t="s">
        <v>31</v>
      </c>
    </row>
    <row r="118" spans="1:5" s="43" customFormat="1" ht="27" customHeight="1">
      <c r="A118" s="92" t="s">
        <v>27</v>
      </c>
      <c r="B118" s="92"/>
      <c r="C118" s="82" t="s">
        <v>79</v>
      </c>
      <c r="D118" s="93">
        <f>SUM(D119:D135)</f>
        <v>102784.89</v>
      </c>
      <c r="E118" s="42"/>
    </row>
    <row r="119" spans="1:5" s="43" customFormat="1" ht="18.75">
      <c r="A119" s="111" t="s">
        <v>44</v>
      </c>
      <c r="B119" s="103" t="s">
        <v>297</v>
      </c>
      <c r="C119" s="104"/>
      <c r="D119" s="57">
        <v>630</v>
      </c>
      <c r="E119" s="44"/>
    </row>
    <row r="120" spans="1:5" s="43" customFormat="1" ht="18.75">
      <c r="A120" s="112"/>
      <c r="B120" s="103" t="s">
        <v>298</v>
      </c>
      <c r="C120" s="104"/>
      <c r="D120" s="57">
        <v>1260</v>
      </c>
      <c r="E120" s="44"/>
    </row>
    <row r="121" spans="1:5" s="43" customFormat="1" ht="18.75">
      <c r="A121" s="112"/>
      <c r="B121" s="103" t="s">
        <v>99</v>
      </c>
      <c r="C121" s="104"/>
      <c r="D121" s="57">
        <v>2140</v>
      </c>
      <c r="E121" s="44"/>
    </row>
    <row r="122" spans="1:5" s="43" customFormat="1" ht="18.75">
      <c r="A122" s="112"/>
      <c r="B122" s="103" t="s">
        <v>64</v>
      </c>
      <c r="C122" s="104"/>
      <c r="D122" s="57">
        <v>6</v>
      </c>
      <c r="E122" s="44"/>
    </row>
    <row r="123" spans="1:5" s="43" customFormat="1" ht="18.75">
      <c r="A123" s="112"/>
      <c r="B123" s="103" t="s">
        <v>299</v>
      </c>
      <c r="C123" s="104"/>
      <c r="D123" s="57">
        <v>77750</v>
      </c>
      <c r="E123" s="44"/>
    </row>
    <row r="124" spans="1:5" s="43" customFormat="1" ht="18.75">
      <c r="A124" s="112"/>
      <c r="B124" s="103" t="s">
        <v>300</v>
      </c>
      <c r="C124" s="104"/>
      <c r="D124" s="57">
        <v>116.62</v>
      </c>
      <c r="E124" s="44"/>
    </row>
    <row r="125" spans="1:5" s="43" customFormat="1" ht="36" customHeight="1">
      <c r="A125" s="112"/>
      <c r="B125" s="103" t="s">
        <v>301</v>
      </c>
      <c r="C125" s="104"/>
      <c r="D125" s="57">
        <v>248.45</v>
      </c>
      <c r="E125" s="44"/>
    </row>
    <row r="126" spans="1:5" s="43" customFormat="1" ht="18.75">
      <c r="A126" s="116"/>
      <c r="B126" s="103" t="s">
        <v>302</v>
      </c>
      <c r="C126" s="104"/>
      <c r="D126" s="57">
        <v>0.3</v>
      </c>
      <c r="E126" s="44"/>
    </row>
    <row r="127" spans="1:5" s="43" customFormat="1" ht="18.75">
      <c r="A127" s="23" t="s">
        <v>67</v>
      </c>
      <c r="B127" s="103" t="s">
        <v>303</v>
      </c>
      <c r="C127" s="104"/>
      <c r="D127" s="57">
        <v>230.07</v>
      </c>
      <c r="E127" s="44"/>
    </row>
    <row r="128" spans="1:5" s="43" customFormat="1" ht="18.75">
      <c r="A128" s="23" t="s">
        <v>306</v>
      </c>
      <c r="B128" s="103" t="s">
        <v>304</v>
      </c>
      <c r="C128" s="104"/>
      <c r="D128" s="57">
        <v>603.5</v>
      </c>
      <c r="E128" s="44"/>
    </row>
    <row r="129" spans="1:5" s="43" customFormat="1" ht="18.75">
      <c r="A129" s="23" t="s">
        <v>305</v>
      </c>
      <c r="B129" s="103" t="s">
        <v>83</v>
      </c>
      <c r="C129" s="104"/>
      <c r="D129" s="57">
        <v>174</v>
      </c>
      <c r="E129" s="44"/>
    </row>
    <row r="130" spans="1:5" s="43" customFormat="1" ht="18.75">
      <c r="A130" s="111" t="s">
        <v>93</v>
      </c>
      <c r="B130" s="103" t="s">
        <v>307</v>
      </c>
      <c r="C130" s="104"/>
      <c r="D130" s="57">
        <v>3170</v>
      </c>
      <c r="E130" s="44"/>
    </row>
    <row r="131" spans="1:5" s="43" customFormat="1" ht="18.75">
      <c r="A131" s="112"/>
      <c r="B131" s="103" t="s">
        <v>308</v>
      </c>
      <c r="C131" s="104"/>
      <c r="D131" s="57">
        <v>2123.97</v>
      </c>
      <c r="E131" s="44"/>
    </row>
    <row r="132" spans="1:5" s="43" customFormat="1" ht="18.75">
      <c r="A132" s="112"/>
      <c r="B132" s="103" t="s">
        <v>309</v>
      </c>
      <c r="C132" s="104"/>
      <c r="D132" s="57">
        <v>6500</v>
      </c>
      <c r="E132" s="44"/>
    </row>
    <row r="133" spans="1:5" s="43" customFormat="1" ht="18.75">
      <c r="A133" s="112"/>
      <c r="B133" s="103" t="s">
        <v>310</v>
      </c>
      <c r="C133" s="104"/>
      <c r="D133" s="57">
        <v>2350</v>
      </c>
      <c r="E133" s="44"/>
    </row>
    <row r="134" spans="1:5" s="43" customFormat="1" ht="18.75">
      <c r="A134" s="112"/>
      <c r="B134" s="103" t="s">
        <v>311</v>
      </c>
      <c r="C134" s="104"/>
      <c r="D134" s="57">
        <v>1431.98</v>
      </c>
      <c r="E134" s="44"/>
    </row>
    <row r="135" spans="1:5" s="43" customFormat="1" ht="18.75">
      <c r="A135" s="116"/>
      <c r="B135" s="103" t="s">
        <v>312</v>
      </c>
      <c r="C135" s="104"/>
      <c r="D135" s="57">
        <v>4050</v>
      </c>
      <c r="E135" s="44"/>
    </row>
    <row r="136" spans="1:6" s="43" customFormat="1" ht="20.25">
      <c r="A136" s="94"/>
      <c r="B136" s="122" t="s">
        <v>24</v>
      </c>
      <c r="C136" s="123"/>
      <c r="D136" s="95">
        <f>D4+D118</f>
        <v>136121.54</v>
      </c>
      <c r="E136" s="44"/>
      <c r="F136" s="45"/>
    </row>
    <row r="137" spans="1:5" s="43" customFormat="1" ht="22.5" customHeight="1">
      <c r="A137" s="23"/>
      <c r="B137" s="127" t="s">
        <v>80</v>
      </c>
      <c r="C137" s="128"/>
      <c r="D137" s="65">
        <f>SUM(D138:D139)</f>
        <v>0</v>
      </c>
      <c r="E137" s="44"/>
    </row>
    <row r="138" spans="1:5" s="43" customFormat="1" ht="20.25" customHeight="1">
      <c r="A138" s="23"/>
      <c r="B138" s="129"/>
      <c r="C138" s="130"/>
      <c r="D138" s="72"/>
      <c r="E138" s="44"/>
    </row>
    <row r="139" spans="1:5" s="43" customFormat="1" ht="20.25" customHeight="1">
      <c r="A139" s="23"/>
      <c r="B139" s="129"/>
      <c r="C139" s="130"/>
      <c r="D139" s="57"/>
      <c r="E139" s="44"/>
    </row>
    <row r="140" spans="1:5" s="43" customFormat="1" ht="20.25">
      <c r="A140" s="53"/>
      <c r="B140" s="127" t="s">
        <v>81</v>
      </c>
      <c r="C140" s="128"/>
      <c r="D140" s="64">
        <f>D136+D137</f>
        <v>136121.54</v>
      </c>
      <c r="E140" s="22"/>
    </row>
  </sheetData>
  <sheetProtection/>
  <mergeCells count="36">
    <mergeCell ref="B126:C126"/>
    <mergeCell ref="B97:C97"/>
    <mergeCell ref="B135:C135"/>
    <mergeCell ref="B140:C140"/>
    <mergeCell ref="B136:C136"/>
    <mergeCell ref="B137:C137"/>
    <mergeCell ref="B138:C138"/>
    <mergeCell ref="B139:C139"/>
    <mergeCell ref="B5:C5"/>
    <mergeCell ref="B79:C79"/>
    <mergeCell ref="B43:C43"/>
    <mergeCell ref="B61:C61"/>
    <mergeCell ref="A1:E1"/>
    <mergeCell ref="A2:C2"/>
    <mergeCell ref="B3:C3"/>
    <mergeCell ref="B4:C4"/>
    <mergeCell ref="A130:A135"/>
    <mergeCell ref="B25:C25"/>
    <mergeCell ref="B123:C123"/>
    <mergeCell ref="B124:C124"/>
    <mergeCell ref="B133:C133"/>
    <mergeCell ref="B134:C134"/>
    <mergeCell ref="B129:C129"/>
    <mergeCell ref="B130:C130"/>
    <mergeCell ref="B131:C131"/>
    <mergeCell ref="B132:C132"/>
    <mergeCell ref="A119:A126"/>
    <mergeCell ref="B23:C23"/>
    <mergeCell ref="B24:C24"/>
    <mergeCell ref="B128:C128"/>
    <mergeCell ref="B119:C119"/>
    <mergeCell ref="B120:C120"/>
    <mergeCell ref="B127:C127"/>
    <mergeCell ref="B121:C121"/>
    <mergeCell ref="B122:C122"/>
    <mergeCell ref="B125:C125"/>
  </mergeCells>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dimension ref="A1:FO56"/>
  <sheetViews>
    <sheetView view="pageBreakPreview" zoomScaleSheetLayoutView="100" zoomScalePageLayoutView="0" workbookViewId="0" topLeftCell="A14">
      <selection activeCell="B5" sqref="B5"/>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264</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SUM(C5:C11)</f>
        <v>3993.32</v>
      </c>
      <c r="D4" s="34"/>
    </row>
    <row r="5" spans="1:4" s="35" customFormat="1" ht="42" customHeight="1">
      <c r="A5" s="60" t="s">
        <v>77</v>
      </c>
      <c r="B5" s="52"/>
      <c r="C5" s="56"/>
      <c r="D5" s="34"/>
    </row>
    <row r="6" spans="1:4" s="35" customFormat="1" ht="21" customHeight="1">
      <c r="A6" s="23" t="s">
        <v>38</v>
      </c>
      <c r="B6" s="24" t="s">
        <v>39</v>
      </c>
      <c r="C6" s="56"/>
      <c r="D6" s="34"/>
    </row>
    <row r="7" spans="1:4" s="35" customFormat="1" ht="19.5" customHeight="1">
      <c r="A7" s="23" t="s">
        <v>40</v>
      </c>
      <c r="B7" s="52"/>
      <c r="C7" s="56"/>
      <c r="D7" s="34"/>
    </row>
    <row r="8" spans="1:4" s="35" customFormat="1" ht="22.5" customHeight="1">
      <c r="A8" s="23" t="s">
        <v>30</v>
      </c>
      <c r="B8" s="24" t="s">
        <v>37</v>
      </c>
      <c r="C8" s="56">
        <f>47.51+341.5+138.81+85.36+662.46</f>
        <v>1275.6399999999999</v>
      </c>
      <c r="D8" s="34"/>
    </row>
    <row r="9" spans="1:4" s="35" customFormat="1" ht="21" customHeight="1">
      <c r="A9" s="38"/>
      <c r="B9" s="24" t="s">
        <v>36</v>
      </c>
      <c r="C9" s="56">
        <v>110.88</v>
      </c>
      <c r="D9" s="34"/>
    </row>
    <row r="10" spans="1:6" s="35" customFormat="1" ht="21" customHeight="1">
      <c r="A10" s="23"/>
      <c r="B10" s="24" t="s">
        <v>114</v>
      </c>
      <c r="C10" s="57"/>
      <c r="D10" s="34"/>
      <c r="F10" s="40"/>
    </row>
    <row r="11" spans="1:4" s="35" customFormat="1" ht="21" customHeight="1">
      <c r="A11" s="29" t="s">
        <v>78</v>
      </c>
      <c r="B11" s="24" t="s">
        <v>286</v>
      </c>
      <c r="C11" s="57">
        <v>2606.8</v>
      </c>
      <c r="D11" s="34"/>
    </row>
    <row r="12" spans="1:4" s="43" customFormat="1" ht="21" customHeight="1" hidden="1">
      <c r="A12" s="23"/>
      <c r="B12" s="23"/>
      <c r="C12" s="61"/>
      <c r="D12" s="42"/>
    </row>
    <row r="13" spans="1:4" s="43" customFormat="1" ht="15" customHeight="1" hidden="1">
      <c r="A13" s="23"/>
      <c r="B13" s="23"/>
      <c r="C13" s="61"/>
      <c r="D13" s="42" t="s">
        <v>31</v>
      </c>
    </row>
    <row r="14" spans="1:4" s="43" customFormat="1" ht="21.75" customHeight="1">
      <c r="A14" s="50" t="s">
        <v>27</v>
      </c>
      <c r="B14" s="28" t="s">
        <v>79</v>
      </c>
      <c r="C14" s="62">
        <f>SUM(C15:C45)</f>
        <v>161514.16999999995</v>
      </c>
      <c r="D14" s="42"/>
    </row>
    <row r="15" spans="1:4" s="43" customFormat="1" ht="18.75">
      <c r="A15" s="111" t="s">
        <v>231</v>
      </c>
      <c r="B15" s="24" t="s">
        <v>267</v>
      </c>
      <c r="C15" s="57">
        <f>5977.5+6774.5-2083.8+568.5</f>
        <v>11236.7</v>
      </c>
      <c r="D15" s="44"/>
    </row>
    <row r="16" spans="1:4" s="43" customFormat="1" ht="18.75">
      <c r="A16" s="112"/>
      <c r="B16" s="24" t="s">
        <v>268</v>
      </c>
      <c r="C16" s="57">
        <f>1260*2</f>
        <v>2520</v>
      </c>
      <c r="D16" s="44"/>
    </row>
    <row r="17" spans="1:4" s="43" customFormat="1" ht="18.75">
      <c r="A17" s="112"/>
      <c r="B17" s="24" t="s">
        <v>269</v>
      </c>
      <c r="C17" s="57">
        <v>4050</v>
      </c>
      <c r="D17" s="44"/>
    </row>
    <row r="18" spans="1:4" s="43" customFormat="1" ht="18.75">
      <c r="A18" s="112"/>
      <c r="B18" s="24" t="s">
        <v>270</v>
      </c>
      <c r="C18" s="57">
        <v>15000</v>
      </c>
      <c r="D18" s="44"/>
    </row>
    <row r="19" spans="1:4" s="43" customFormat="1" ht="18.75">
      <c r="A19" s="112"/>
      <c r="B19" s="24" t="s">
        <v>271</v>
      </c>
      <c r="C19" s="57">
        <v>1015.2</v>
      </c>
      <c r="D19" s="44"/>
    </row>
    <row r="20" spans="1:4" s="43" customFormat="1" ht="18.75">
      <c r="A20" s="112"/>
      <c r="B20" s="24" t="s">
        <v>272</v>
      </c>
      <c r="C20" s="57">
        <v>2245</v>
      </c>
      <c r="D20" s="44"/>
    </row>
    <row r="21" spans="1:4" s="43" customFormat="1" ht="18.75">
      <c r="A21" s="111" t="s">
        <v>98</v>
      </c>
      <c r="B21" s="24" t="s">
        <v>195</v>
      </c>
      <c r="C21" s="57">
        <f>373.09+549.79+633.64+329.4+292.8+251.99</f>
        <v>2430.71</v>
      </c>
      <c r="D21" s="44"/>
    </row>
    <row r="22" spans="1:4" s="43" customFormat="1" ht="18.75">
      <c r="A22" s="112"/>
      <c r="B22" s="24" t="s">
        <v>65</v>
      </c>
      <c r="C22" s="57">
        <v>92.01</v>
      </c>
      <c r="D22" s="44"/>
    </row>
    <row r="23" spans="1:4" s="43" customFormat="1" ht="18.75">
      <c r="A23" s="112"/>
      <c r="B23" s="24" t="s">
        <v>108</v>
      </c>
      <c r="C23" s="57">
        <v>394.2</v>
      </c>
      <c r="D23" s="44"/>
    </row>
    <row r="24" spans="1:4" s="43" customFormat="1" ht="37.5">
      <c r="A24" s="112"/>
      <c r="B24" s="24" t="s">
        <v>273</v>
      </c>
      <c r="C24" s="57">
        <v>53227.58</v>
      </c>
      <c r="D24" s="44"/>
    </row>
    <row r="25" spans="1:4" s="43" customFormat="1" ht="18.75">
      <c r="A25" s="112"/>
      <c r="B25" s="24" t="s">
        <v>274</v>
      </c>
      <c r="C25" s="57">
        <v>10800</v>
      </c>
      <c r="D25" s="44"/>
    </row>
    <row r="26" spans="1:4" s="43" customFormat="1" ht="56.25">
      <c r="A26" s="112"/>
      <c r="B26" s="24" t="s">
        <v>275</v>
      </c>
      <c r="C26" s="57">
        <v>8450</v>
      </c>
      <c r="D26" s="44"/>
    </row>
    <row r="27" spans="1:4" s="43" customFormat="1" ht="37.5">
      <c r="A27" s="112"/>
      <c r="B27" s="24" t="s">
        <v>276</v>
      </c>
      <c r="C27" s="57">
        <v>3000</v>
      </c>
      <c r="D27" s="44"/>
    </row>
    <row r="28" spans="1:4" s="43" customFormat="1" ht="37.5">
      <c r="A28" s="112"/>
      <c r="B28" s="24" t="s">
        <v>277</v>
      </c>
      <c r="C28" s="57">
        <v>1500</v>
      </c>
      <c r="D28" s="44"/>
    </row>
    <row r="29" spans="1:4" s="43" customFormat="1" ht="37.5">
      <c r="A29" s="112"/>
      <c r="B29" s="24" t="s">
        <v>278</v>
      </c>
      <c r="C29" s="57">
        <v>6500</v>
      </c>
      <c r="D29" s="44"/>
    </row>
    <row r="30" spans="1:4" s="43" customFormat="1" ht="56.25">
      <c r="A30" s="112"/>
      <c r="B30" s="24" t="s">
        <v>279</v>
      </c>
      <c r="C30" s="57">
        <v>2633</v>
      </c>
      <c r="D30" s="44"/>
    </row>
    <row r="31" spans="1:4" s="43" customFormat="1" ht="37.5">
      <c r="A31" s="112"/>
      <c r="B31" s="24" t="s">
        <v>280</v>
      </c>
      <c r="C31" s="57">
        <v>4490.2</v>
      </c>
      <c r="D31" s="44"/>
    </row>
    <row r="32" spans="1:4" s="43" customFormat="1" ht="37.5">
      <c r="A32" s="112"/>
      <c r="B32" s="24" t="s">
        <v>281</v>
      </c>
      <c r="C32" s="57">
        <v>2650.19</v>
      </c>
      <c r="D32" s="44"/>
    </row>
    <row r="33" spans="1:4" s="43" customFormat="1" ht="37.5">
      <c r="A33" s="112"/>
      <c r="B33" s="24" t="s">
        <v>282</v>
      </c>
      <c r="C33" s="57">
        <v>901.08</v>
      </c>
      <c r="D33" s="44"/>
    </row>
    <row r="34" spans="1:4" s="43" customFormat="1" ht="37.5">
      <c r="A34" s="112"/>
      <c r="B34" s="24" t="s">
        <v>283</v>
      </c>
      <c r="C34" s="57">
        <v>868.5</v>
      </c>
      <c r="D34" s="44"/>
    </row>
    <row r="35" spans="1:4" s="43" customFormat="1" ht="37.5">
      <c r="A35" s="112"/>
      <c r="B35" s="24" t="s">
        <v>288</v>
      </c>
      <c r="C35" s="57">
        <v>9456</v>
      </c>
      <c r="D35" s="44"/>
    </row>
    <row r="36" spans="1:4" s="43" customFormat="1" ht="37.5" customHeight="1">
      <c r="A36" s="112"/>
      <c r="B36" s="75" t="s">
        <v>284</v>
      </c>
      <c r="C36" s="72">
        <v>2557.36</v>
      </c>
      <c r="D36" s="76"/>
    </row>
    <row r="37" spans="1:171" s="23" customFormat="1" ht="19.5" customHeight="1">
      <c r="A37" s="51" t="s">
        <v>103</v>
      </c>
      <c r="B37" s="24" t="s">
        <v>92</v>
      </c>
      <c r="C37" s="57">
        <v>530</v>
      </c>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row>
    <row r="38" spans="1:171" s="23" customFormat="1" ht="21" customHeight="1">
      <c r="A38" s="111" t="s">
        <v>67</v>
      </c>
      <c r="B38" s="24" t="s">
        <v>285</v>
      </c>
      <c r="C38" s="57">
        <v>3050</v>
      </c>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row>
    <row r="39" spans="1:171" s="23" customFormat="1" ht="17.25" customHeight="1">
      <c r="A39" s="116"/>
      <c r="B39" s="24" t="s">
        <v>65</v>
      </c>
      <c r="C39" s="57">
        <v>301.58</v>
      </c>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row>
    <row r="40" spans="1:171" s="23" customFormat="1" ht="37.5">
      <c r="A40" s="51" t="s">
        <v>87</v>
      </c>
      <c r="B40" s="24" t="s">
        <v>287</v>
      </c>
      <c r="C40" s="57">
        <v>457.2</v>
      </c>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row>
    <row r="41" spans="1:4" s="43" customFormat="1" ht="24" customHeight="1">
      <c r="A41" s="59" t="s">
        <v>256</v>
      </c>
      <c r="B41" s="77" t="s">
        <v>265</v>
      </c>
      <c r="C41" s="78">
        <v>1919.74</v>
      </c>
      <c r="D41" s="79"/>
    </row>
    <row r="42" spans="1:4" s="43" customFormat="1" ht="18.75">
      <c r="A42" s="59"/>
      <c r="B42" s="24" t="s">
        <v>266</v>
      </c>
      <c r="C42" s="57">
        <v>9237.92</v>
      </c>
      <c r="D42" s="44"/>
    </row>
    <row r="43" spans="1:4" s="43" customFormat="1" ht="18.75">
      <c r="A43" s="59"/>
      <c r="B43" s="24"/>
      <c r="C43" s="57"/>
      <c r="D43" s="44"/>
    </row>
    <row r="44" spans="1:4" s="43" customFormat="1" ht="18.75">
      <c r="A44" s="59"/>
      <c r="B44" s="24"/>
      <c r="C44" s="57"/>
      <c r="D44" s="44"/>
    </row>
    <row r="45" spans="1:4" s="43" customFormat="1" ht="18.75">
      <c r="A45" s="59"/>
      <c r="B45" s="24"/>
      <c r="C45" s="57"/>
      <c r="D45" s="44"/>
    </row>
    <row r="46" spans="1:5" s="43" customFormat="1" ht="20.25">
      <c r="A46" s="53"/>
      <c r="B46" s="63" t="s">
        <v>24</v>
      </c>
      <c r="C46" s="64">
        <f>C4+C14</f>
        <v>165507.48999999996</v>
      </c>
      <c r="D46" s="44"/>
      <c r="E46" s="45"/>
    </row>
    <row r="47" spans="1:4" s="43" customFormat="1" ht="22.5" customHeight="1">
      <c r="A47" s="53"/>
      <c r="B47" s="63" t="s">
        <v>80</v>
      </c>
      <c r="C47" s="65">
        <f>SUM(C48:C54)</f>
        <v>0</v>
      </c>
      <c r="D47" s="44"/>
    </row>
    <row r="48" spans="1:4" s="43" customFormat="1" ht="34.5" customHeight="1">
      <c r="A48" s="51"/>
      <c r="B48" s="71"/>
      <c r="C48" s="72"/>
      <c r="D48" s="44"/>
    </row>
    <row r="49" spans="1:4" s="43" customFormat="1" ht="18.75">
      <c r="A49" s="23"/>
      <c r="B49" s="52"/>
      <c r="C49" s="57"/>
      <c r="D49" s="44"/>
    </row>
    <row r="50" spans="1:4" s="43" customFormat="1" ht="50.25" customHeight="1">
      <c r="A50" s="23"/>
      <c r="B50" s="52"/>
      <c r="C50" s="57"/>
      <c r="D50" s="44"/>
    </row>
    <row r="51" spans="1:4" s="43" customFormat="1" ht="18.75">
      <c r="A51" s="70"/>
      <c r="B51" s="52"/>
      <c r="C51" s="66"/>
      <c r="D51" s="44"/>
    </row>
    <row r="52" spans="1:4" s="43" customFormat="1" ht="20.25">
      <c r="A52" s="59"/>
      <c r="B52" s="68"/>
      <c r="C52" s="46"/>
      <c r="D52" s="44"/>
    </row>
    <row r="53" spans="1:4" s="43" customFormat="1" ht="38.25" customHeight="1" hidden="1">
      <c r="A53" s="23"/>
      <c r="B53" s="27"/>
      <c r="C53" s="46"/>
      <c r="D53" s="44"/>
    </row>
    <row r="54" spans="1:4" s="43" customFormat="1" ht="18.75">
      <c r="A54" s="23"/>
      <c r="B54" s="26"/>
      <c r="C54" s="46"/>
      <c r="D54" s="47"/>
    </row>
    <row r="55" spans="1:4" s="43" customFormat="1" ht="20.25">
      <c r="A55" s="53"/>
      <c r="B55" s="63" t="s">
        <v>81</v>
      </c>
      <c r="C55" s="64">
        <f>C46+C47</f>
        <v>165507.48999999996</v>
      </c>
      <c r="D55" s="22"/>
    </row>
    <row r="56" spans="1:5" s="48" customFormat="1" ht="33.75" customHeight="1">
      <c r="A56" s="55"/>
      <c r="B56" s="54"/>
      <c r="C56" s="67"/>
      <c r="E56" s="30"/>
    </row>
  </sheetData>
  <sheetProtection/>
  <mergeCells count="4">
    <mergeCell ref="A1:D1"/>
    <mergeCell ref="A21:A36"/>
    <mergeCell ref="A15:A20"/>
    <mergeCell ref="A38:A39"/>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55" max="3" man="1"/>
  </rowBreaks>
</worksheet>
</file>

<file path=xl/worksheets/sheet13.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17">
      <selection activeCell="C28" sqref="C28"/>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250</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SUM(C5:C11)</f>
        <v>75990.1</v>
      </c>
      <c r="D4" s="34"/>
    </row>
    <row r="5" spans="1:4" s="35" customFormat="1" ht="42" customHeight="1">
      <c r="A5" s="60" t="s">
        <v>77</v>
      </c>
      <c r="B5" s="52" t="s">
        <v>254</v>
      </c>
      <c r="C5" s="56">
        <v>70558.1</v>
      </c>
      <c r="D5" s="34"/>
    </row>
    <row r="6" spans="1:4" s="35" customFormat="1" ht="21" customHeight="1">
      <c r="A6" s="23" t="s">
        <v>38</v>
      </c>
      <c r="B6" s="24" t="s">
        <v>39</v>
      </c>
      <c r="C6" s="56">
        <v>5432</v>
      </c>
      <c r="D6" s="34"/>
    </row>
    <row r="7" spans="1:4" s="35" customFormat="1" ht="19.5" customHeight="1">
      <c r="A7" s="23" t="s">
        <v>40</v>
      </c>
      <c r="B7" s="52"/>
      <c r="C7" s="56"/>
      <c r="D7" s="34"/>
    </row>
    <row r="8" spans="1:4" s="35" customFormat="1" ht="22.5" customHeight="1">
      <c r="A8" s="23" t="s">
        <v>30</v>
      </c>
      <c r="B8" s="24" t="s">
        <v>37</v>
      </c>
      <c r="C8" s="56"/>
      <c r="D8" s="34"/>
    </row>
    <row r="9" spans="1:4" s="35" customFormat="1" ht="21" customHeight="1">
      <c r="A9" s="38"/>
      <c r="B9" s="24" t="s">
        <v>36</v>
      </c>
      <c r="C9" s="56"/>
      <c r="D9" s="34"/>
    </row>
    <row r="10" spans="1:6" s="35" customFormat="1" ht="21" customHeight="1">
      <c r="A10" s="23"/>
      <c r="B10" s="24" t="s">
        <v>114</v>
      </c>
      <c r="C10" s="57"/>
      <c r="D10" s="34"/>
      <c r="F10" s="40"/>
    </row>
    <row r="11" spans="1:4" s="35" customFormat="1" ht="21" customHeight="1">
      <c r="A11" s="29"/>
      <c r="B11" s="24"/>
      <c r="C11" s="57"/>
      <c r="D11" s="34"/>
    </row>
    <row r="12" spans="1:4" s="43" customFormat="1" ht="21" customHeight="1" hidden="1">
      <c r="A12" s="23"/>
      <c r="B12" s="23"/>
      <c r="C12" s="61"/>
      <c r="D12" s="42"/>
    </row>
    <row r="13" spans="1:4" s="43" customFormat="1" ht="15" customHeight="1" hidden="1">
      <c r="A13" s="23"/>
      <c r="B13" s="23"/>
      <c r="C13" s="61"/>
      <c r="D13" s="42" t="s">
        <v>31</v>
      </c>
    </row>
    <row r="14" spans="1:4" s="43" customFormat="1" ht="21.75" customHeight="1">
      <c r="A14" s="50" t="s">
        <v>27</v>
      </c>
      <c r="B14" s="28" t="s">
        <v>79</v>
      </c>
      <c r="C14" s="62">
        <f>SUM(C15:C23)</f>
        <v>546215.2</v>
      </c>
      <c r="D14" s="42"/>
    </row>
    <row r="15" spans="1:4" s="43" customFormat="1" ht="18.75">
      <c r="A15" s="111" t="s">
        <v>231</v>
      </c>
      <c r="B15" s="24" t="s">
        <v>253</v>
      </c>
      <c r="C15" s="57">
        <v>600</v>
      </c>
      <c r="D15" s="44"/>
    </row>
    <row r="16" spans="1:4" s="43" customFormat="1" ht="18.75">
      <c r="A16" s="116"/>
      <c r="B16" s="24" t="s">
        <v>252</v>
      </c>
      <c r="C16" s="57">
        <v>3245</v>
      </c>
      <c r="D16" s="44"/>
    </row>
    <row r="17" spans="1:4" s="43" customFormat="1" ht="18.75">
      <c r="A17" s="111" t="s">
        <v>255</v>
      </c>
      <c r="B17" s="24" t="s">
        <v>89</v>
      </c>
      <c r="C17" s="57">
        <v>480</v>
      </c>
      <c r="D17" s="44"/>
    </row>
    <row r="18" spans="1:4" s="43" customFormat="1" ht="35.25" customHeight="1">
      <c r="A18" s="116"/>
      <c r="B18" s="24" t="s">
        <v>251</v>
      </c>
      <c r="C18" s="57">
        <v>110</v>
      </c>
      <c r="D18" s="44"/>
    </row>
    <row r="19" spans="1:4" s="43" customFormat="1" ht="24" customHeight="1">
      <c r="A19" s="59" t="s">
        <v>256</v>
      </c>
      <c r="B19" s="24" t="s">
        <v>257</v>
      </c>
      <c r="C19" s="57">
        <v>136948</v>
      </c>
      <c r="D19" s="44"/>
    </row>
    <row r="20" spans="1:4" s="43" customFormat="1" ht="18.75">
      <c r="A20" s="59"/>
      <c r="B20" s="24" t="s">
        <v>258</v>
      </c>
      <c r="C20" s="57">
        <v>2808.7</v>
      </c>
      <c r="D20" s="44"/>
    </row>
    <row r="21" spans="1:4" s="43" customFormat="1" ht="37.5">
      <c r="A21" s="59"/>
      <c r="B21" s="24" t="s">
        <v>259</v>
      </c>
      <c r="C21" s="57">
        <v>114120</v>
      </c>
      <c r="D21" s="44"/>
    </row>
    <row r="22" spans="1:4" s="43" customFormat="1" ht="37.5">
      <c r="A22" s="59"/>
      <c r="B22" s="24" t="s">
        <v>260</v>
      </c>
      <c r="C22" s="57">
        <v>2325.9</v>
      </c>
      <c r="D22" s="44"/>
    </row>
    <row r="23" spans="1:4" s="43" customFormat="1" ht="56.25">
      <c r="A23" s="59"/>
      <c r="B23" s="24" t="s">
        <v>262</v>
      </c>
      <c r="C23" s="57">
        <v>285577.6</v>
      </c>
      <c r="D23" s="44"/>
    </row>
    <row r="24" spans="1:5" s="43" customFormat="1" ht="20.25">
      <c r="A24" s="53"/>
      <c r="B24" s="63" t="s">
        <v>24</v>
      </c>
      <c r="C24" s="64">
        <f>C4+C14</f>
        <v>622205.2999999999</v>
      </c>
      <c r="D24" s="44"/>
      <c r="E24" s="45"/>
    </row>
    <row r="25" spans="1:4" s="43" customFormat="1" ht="22.5" customHeight="1">
      <c r="A25" s="53"/>
      <c r="B25" s="63" t="s">
        <v>80</v>
      </c>
      <c r="C25" s="65">
        <f>SUM(C26:C32)</f>
        <v>144817.21000000002</v>
      </c>
      <c r="D25" s="44"/>
    </row>
    <row r="26" spans="1:4" s="43" customFormat="1" ht="34.5" customHeight="1">
      <c r="A26" s="51" t="s">
        <v>88</v>
      </c>
      <c r="B26" s="71" t="s">
        <v>261</v>
      </c>
      <c r="C26" s="72">
        <v>133036.2</v>
      </c>
      <c r="D26" s="44"/>
    </row>
    <row r="27" spans="1:4" s="43" customFormat="1" ht="18.75">
      <c r="A27" s="23"/>
      <c r="B27" s="52" t="s">
        <v>263</v>
      </c>
      <c r="C27" s="57">
        <v>11781.01</v>
      </c>
      <c r="D27" s="44"/>
    </row>
    <row r="28" spans="1:4" s="43" customFormat="1" ht="50.25" customHeight="1">
      <c r="A28" s="23"/>
      <c r="B28" s="52"/>
      <c r="C28" s="57"/>
      <c r="D28" s="44"/>
    </row>
    <row r="29" spans="1:4" s="43" customFormat="1" ht="18.75">
      <c r="A29" s="70"/>
      <c r="B29" s="52"/>
      <c r="C29" s="66"/>
      <c r="D29" s="44"/>
    </row>
    <row r="30" spans="1:4" s="43" customFormat="1" ht="20.25">
      <c r="A30" s="59"/>
      <c r="B30" s="68"/>
      <c r="C30" s="46"/>
      <c r="D30" s="44"/>
    </row>
    <row r="31" spans="1:4" s="43" customFormat="1" ht="38.25" customHeight="1" hidden="1">
      <c r="A31" s="23"/>
      <c r="B31" s="27"/>
      <c r="C31" s="46"/>
      <c r="D31" s="44"/>
    </row>
    <row r="32" spans="1:4" s="43" customFormat="1" ht="18.75">
      <c r="A32" s="23"/>
      <c r="B32" s="26"/>
      <c r="C32" s="46"/>
      <c r="D32" s="47"/>
    </row>
    <row r="33" spans="1:4" s="43" customFormat="1" ht="20.25">
      <c r="A33" s="53"/>
      <c r="B33" s="63" t="s">
        <v>81</v>
      </c>
      <c r="C33" s="64">
        <f>C24+C25</f>
        <v>767022.51</v>
      </c>
      <c r="D33" s="22"/>
    </row>
    <row r="34" spans="1:5" s="48" customFormat="1" ht="33.75" customHeight="1">
      <c r="A34" s="55"/>
      <c r="B34" s="54"/>
      <c r="C34" s="67"/>
      <c r="E34" s="30"/>
    </row>
  </sheetData>
  <sheetProtection/>
  <mergeCells count="3">
    <mergeCell ref="A1:D1"/>
    <mergeCell ref="A17:A18"/>
    <mergeCell ref="A15:A16"/>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33" max="3" man="1"/>
  </rowBreaks>
</worksheet>
</file>

<file path=xl/worksheets/sheet14.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7">
      <selection activeCell="A21" sqref="A21"/>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239</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SUM(C5:C12)</f>
        <v>2707648.5700000003</v>
      </c>
      <c r="D4" s="34"/>
    </row>
    <row r="5" spans="1:4" s="35" customFormat="1" ht="48.75" customHeight="1">
      <c r="A5" s="111" t="s">
        <v>77</v>
      </c>
      <c r="B5" s="52" t="s">
        <v>246</v>
      </c>
      <c r="C5" s="56">
        <f>1986988.42</f>
        <v>1986988.42</v>
      </c>
      <c r="D5" s="34"/>
    </row>
    <row r="6" spans="1:4" s="35" customFormat="1" ht="17.25" customHeight="1">
      <c r="A6" s="116"/>
      <c r="B6" s="52" t="s">
        <v>247</v>
      </c>
      <c r="C6" s="56">
        <v>676862.93</v>
      </c>
      <c r="D6" s="34"/>
    </row>
    <row r="7" spans="1:4" s="35" customFormat="1" ht="21" customHeight="1">
      <c r="A7" s="23" t="s">
        <v>38</v>
      </c>
      <c r="B7" s="52"/>
      <c r="C7" s="56"/>
      <c r="D7" s="34"/>
    </row>
    <row r="8" spans="1:4" s="35" customFormat="1" ht="19.5" customHeight="1">
      <c r="A8" s="23" t="s">
        <v>40</v>
      </c>
      <c r="B8" s="52" t="s">
        <v>45</v>
      </c>
      <c r="C8" s="56">
        <v>3759.6</v>
      </c>
      <c r="D8" s="34"/>
    </row>
    <row r="9" spans="1:4" s="35" customFormat="1" ht="22.5" customHeight="1">
      <c r="A9" s="23" t="s">
        <v>30</v>
      </c>
      <c r="B9" s="24" t="s">
        <v>37</v>
      </c>
      <c r="C9" s="56">
        <f>37578.02</f>
        <v>37578.02</v>
      </c>
      <c r="D9" s="34"/>
    </row>
    <row r="10" spans="1:4" s="35" customFormat="1" ht="21" customHeight="1">
      <c r="A10" s="38"/>
      <c r="B10" s="24" t="s">
        <v>36</v>
      </c>
      <c r="C10" s="56"/>
      <c r="D10" s="34"/>
    </row>
    <row r="11" spans="1:6" s="35" customFormat="1" ht="21" customHeight="1">
      <c r="A11" s="23"/>
      <c r="B11" s="24" t="s">
        <v>114</v>
      </c>
      <c r="C11" s="57">
        <v>19.11</v>
      </c>
      <c r="D11" s="34"/>
      <c r="F11" s="40"/>
    </row>
    <row r="12" spans="1:4" s="35" customFormat="1" ht="21" customHeight="1">
      <c r="A12" s="29" t="s">
        <v>78</v>
      </c>
      <c r="B12" s="24" t="s">
        <v>242</v>
      </c>
      <c r="C12" s="57">
        <v>2440.49</v>
      </c>
      <c r="D12" s="34"/>
    </row>
    <row r="13" spans="1:4" s="43" customFormat="1" ht="21" customHeight="1" hidden="1">
      <c r="A13" s="23"/>
      <c r="B13" s="23"/>
      <c r="C13" s="61"/>
      <c r="D13" s="42"/>
    </row>
    <row r="14" spans="1:4" s="43" customFormat="1" ht="15" customHeight="1" hidden="1">
      <c r="A14" s="23"/>
      <c r="B14" s="23"/>
      <c r="C14" s="61"/>
      <c r="D14" s="42" t="s">
        <v>31</v>
      </c>
    </row>
    <row r="15" spans="1:4" s="43" customFormat="1" ht="21.75" customHeight="1">
      <c r="A15" s="50" t="s">
        <v>27</v>
      </c>
      <c r="B15" s="28" t="s">
        <v>79</v>
      </c>
      <c r="C15" s="62">
        <f>SUM(C16:C21)</f>
        <v>27086.2</v>
      </c>
      <c r="D15" s="42"/>
    </row>
    <row r="16" spans="1:4" s="43" customFormat="1" ht="18.75">
      <c r="A16" s="51" t="s">
        <v>45</v>
      </c>
      <c r="B16" s="24" t="s">
        <v>245</v>
      </c>
      <c r="C16" s="57">
        <v>4440.2</v>
      </c>
      <c r="D16" s="44"/>
    </row>
    <row r="17" spans="1:4" s="43" customFormat="1" ht="18.75">
      <c r="A17" s="51" t="s">
        <v>231</v>
      </c>
      <c r="B17" s="24" t="s">
        <v>240</v>
      </c>
      <c r="C17" s="57">
        <v>1000</v>
      </c>
      <c r="D17" s="44"/>
    </row>
    <row r="18" spans="1:4" s="43" customFormat="1" ht="18.75">
      <c r="A18" s="51"/>
      <c r="B18" s="24" t="s">
        <v>241</v>
      </c>
      <c r="C18" s="57">
        <v>3146</v>
      </c>
      <c r="D18" s="44"/>
    </row>
    <row r="19" spans="1:4" s="43" customFormat="1" ht="18.75">
      <c r="A19" s="111" t="s">
        <v>94</v>
      </c>
      <c r="B19" s="24" t="s">
        <v>243</v>
      </c>
      <c r="C19" s="57">
        <v>3000</v>
      </c>
      <c r="D19" s="44"/>
    </row>
    <row r="20" spans="1:4" s="43" customFormat="1" ht="18.75">
      <c r="A20" s="116"/>
      <c r="B20" s="24" t="s">
        <v>244</v>
      </c>
      <c r="C20" s="57">
        <v>15500</v>
      </c>
      <c r="D20" s="44"/>
    </row>
    <row r="21" spans="1:4" s="43" customFormat="1" ht="18.75">
      <c r="A21" s="59"/>
      <c r="B21" s="24"/>
      <c r="C21" s="57"/>
      <c r="D21" s="44"/>
    </row>
    <row r="22" spans="1:5" s="43" customFormat="1" ht="20.25">
      <c r="A22" s="53"/>
      <c r="B22" s="63" t="s">
        <v>24</v>
      </c>
      <c r="C22" s="64">
        <f>C4+C15</f>
        <v>2734734.7700000005</v>
      </c>
      <c r="D22" s="44"/>
      <c r="E22" s="45"/>
    </row>
    <row r="23" spans="1:4" s="43" customFormat="1" ht="22.5" customHeight="1">
      <c r="A23" s="53"/>
      <c r="B23" s="63" t="s">
        <v>80</v>
      </c>
      <c r="C23" s="65">
        <f>SUM(C24:C30)</f>
        <v>3846</v>
      </c>
      <c r="D23" s="44"/>
    </row>
    <row r="24" spans="1:4" s="43" customFormat="1" ht="34.5" customHeight="1">
      <c r="A24" s="51" t="s">
        <v>248</v>
      </c>
      <c r="B24" s="71" t="s">
        <v>249</v>
      </c>
      <c r="C24" s="72">
        <v>3846</v>
      </c>
      <c r="D24" s="44"/>
    </row>
    <row r="25" spans="1:4" s="43" customFormat="1" ht="38.25" customHeight="1">
      <c r="A25" s="23"/>
      <c r="B25" s="52"/>
      <c r="C25" s="57"/>
      <c r="D25" s="44"/>
    </row>
    <row r="26" spans="1:4" s="43" customFormat="1" ht="50.25" customHeight="1">
      <c r="A26" s="23"/>
      <c r="B26" s="52"/>
      <c r="C26" s="57"/>
      <c r="D26" s="44"/>
    </row>
    <row r="27" spans="1:4" s="43" customFormat="1" ht="18.75">
      <c r="A27" s="70"/>
      <c r="B27" s="52"/>
      <c r="C27" s="66"/>
      <c r="D27" s="44"/>
    </row>
    <row r="28" spans="1:4" s="43" customFormat="1" ht="20.25">
      <c r="A28" s="59"/>
      <c r="B28" s="68"/>
      <c r="C28" s="46"/>
      <c r="D28" s="44"/>
    </row>
    <row r="29" spans="1:4" s="43" customFormat="1" ht="38.25" customHeight="1" hidden="1">
      <c r="A29" s="23"/>
      <c r="B29" s="27"/>
      <c r="C29" s="46"/>
      <c r="D29" s="44"/>
    </row>
    <row r="30" spans="1:4" s="43" customFormat="1" ht="18.75">
      <c r="A30" s="23"/>
      <c r="B30" s="26"/>
      <c r="C30" s="46"/>
      <c r="D30" s="47"/>
    </row>
    <row r="31" spans="1:4" s="43" customFormat="1" ht="20.25">
      <c r="A31" s="53"/>
      <c r="B31" s="63" t="s">
        <v>81</v>
      </c>
      <c r="C31" s="64">
        <f>C22+C23</f>
        <v>2738580.7700000005</v>
      </c>
      <c r="D31" s="22"/>
    </row>
    <row r="32" spans="1:5" s="48" customFormat="1" ht="33.75" customHeight="1">
      <c r="A32" s="55"/>
      <c r="B32" s="54"/>
      <c r="C32" s="67"/>
      <c r="E32" s="30"/>
    </row>
  </sheetData>
  <sheetProtection/>
  <mergeCells count="3">
    <mergeCell ref="A1:D1"/>
    <mergeCell ref="A19:A20"/>
    <mergeCell ref="A5:A6"/>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31" max="3" man="1"/>
  </rowBreaks>
</worksheet>
</file>

<file path=xl/worksheets/sheet15.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26">
      <selection activeCell="A31" sqref="A31"/>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219</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SUM(C5:C11)</f>
        <v>420566.8</v>
      </c>
      <c r="D4" s="34"/>
    </row>
    <row r="5" spans="1:4" s="35" customFormat="1" ht="60" customHeight="1">
      <c r="A5" s="29" t="s">
        <v>77</v>
      </c>
      <c r="B5" s="52" t="s">
        <v>220</v>
      </c>
      <c r="C5" s="56">
        <v>410276.91</v>
      </c>
      <c r="D5" s="34"/>
    </row>
    <row r="6" spans="1:4" s="35" customFormat="1" ht="21" customHeight="1">
      <c r="A6" s="23" t="s">
        <v>38</v>
      </c>
      <c r="B6" s="52" t="s">
        <v>45</v>
      </c>
      <c r="C6" s="56">
        <v>3601.34</v>
      </c>
      <c r="D6" s="34"/>
    </row>
    <row r="7" spans="1:4" s="35" customFormat="1" ht="19.5" customHeight="1">
      <c r="A7" s="23" t="s">
        <v>40</v>
      </c>
      <c r="B7" s="52" t="s">
        <v>45</v>
      </c>
      <c r="C7" s="56">
        <v>2157.46</v>
      </c>
      <c r="D7" s="34"/>
    </row>
    <row r="8" spans="1:4" s="35" customFormat="1" ht="22.5" customHeight="1">
      <c r="A8" s="23" t="s">
        <v>30</v>
      </c>
      <c r="B8" s="24" t="s">
        <v>37</v>
      </c>
      <c r="C8" s="56">
        <f>1024.15+171.21+176.93</f>
        <v>1372.2900000000002</v>
      </c>
      <c r="D8" s="34"/>
    </row>
    <row r="9" spans="1:4" s="35" customFormat="1" ht="21" customHeight="1">
      <c r="A9" s="38"/>
      <c r="B9" s="24" t="s">
        <v>36</v>
      </c>
      <c r="C9" s="56">
        <f>2485+673.8</f>
        <v>3158.8</v>
      </c>
      <c r="D9" s="34"/>
    </row>
    <row r="10" spans="1:6" s="35" customFormat="1" ht="21" customHeight="1">
      <c r="A10" s="23"/>
      <c r="B10" s="24" t="s">
        <v>114</v>
      </c>
      <c r="C10" s="57"/>
      <c r="D10" s="34"/>
      <c r="F10" s="40"/>
    </row>
    <row r="11" spans="1:4" s="35" customFormat="1" ht="21" customHeight="1">
      <c r="A11" s="23"/>
      <c r="B11" s="24"/>
      <c r="C11" s="57"/>
      <c r="D11" s="34"/>
    </row>
    <row r="12" spans="1:4" s="43" customFormat="1" ht="21" customHeight="1" hidden="1">
      <c r="A12" s="23"/>
      <c r="B12" s="23"/>
      <c r="C12" s="61"/>
      <c r="D12" s="42"/>
    </row>
    <row r="13" spans="1:4" s="43" customFormat="1" ht="15" customHeight="1" hidden="1">
      <c r="A13" s="23"/>
      <c r="B13" s="23"/>
      <c r="C13" s="61"/>
      <c r="D13" s="42" t="s">
        <v>31</v>
      </c>
    </row>
    <row r="14" spans="1:4" s="43" customFormat="1" ht="21.75" customHeight="1">
      <c r="A14" s="50" t="s">
        <v>27</v>
      </c>
      <c r="B14" s="28" t="s">
        <v>79</v>
      </c>
      <c r="C14" s="62">
        <f>SUM(C15:C36)</f>
        <v>211409.37</v>
      </c>
      <c r="D14" s="42"/>
    </row>
    <row r="15" spans="1:4" s="43" customFormat="1" ht="18.75" customHeight="1">
      <c r="A15" s="111" t="s">
        <v>44</v>
      </c>
      <c r="B15" s="52" t="s">
        <v>221</v>
      </c>
      <c r="C15" s="57">
        <v>32000</v>
      </c>
      <c r="D15" s="44"/>
    </row>
    <row r="16" spans="1:4" s="43" customFormat="1" ht="18.75" customHeight="1">
      <c r="A16" s="112"/>
      <c r="B16" s="24" t="s">
        <v>91</v>
      </c>
      <c r="C16" s="57">
        <v>6540</v>
      </c>
      <c r="D16" s="44"/>
    </row>
    <row r="17" spans="1:4" s="43" customFormat="1" ht="18.75" customHeight="1">
      <c r="A17" s="112"/>
      <c r="B17" s="52" t="s">
        <v>222</v>
      </c>
      <c r="C17" s="57">
        <v>2400</v>
      </c>
      <c r="D17" s="44"/>
    </row>
    <row r="18" spans="1:4" s="43" customFormat="1" ht="18.75" customHeight="1">
      <c r="A18" s="112"/>
      <c r="B18" s="52" t="s">
        <v>223</v>
      </c>
      <c r="C18" s="46">
        <v>4500</v>
      </c>
      <c r="D18" s="44"/>
    </row>
    <row r="19" spans="1:4" s="43" customFormat="1" ht="18.75" customHeight="1">
      <c r="A19" s="112"/>
      <c r="B19" s="24" t="s">
        <v>224</v>
      </c>
      <c r="C19" s="46">
        <v>8300</v>
      </c>
      <c r="D19" s="44"/>
    </row>
    <row r="20" spans="1:4" s="43" customFormat="1" ht="18.75">
      <c r="A20" s="112"/>
      <c r="B20" s="24" t="s">
        <v>64</v>
      </c>
      <c r="C20" s="46">
        <v>92.44</v>
      </c>
      <c r="D20" s="44"/>
    </row>
    <row r="21" spans="1:4" s="43" customFormat="1" ht="18.75">
      <c r="A21" s="112"/>
      <c r="B21" s="52" t="s">
        <v>65</v>
      </c>
      <c r="C21" s="57">
        <v>1887.12</v>
      </c>
      <c r="D21" s="44"/>
    </row>
    <row r="22" spans="1:4" s="43" customFormat="1" ht="18.75">
      <c r="A22" s="112"/>
      <c r="B22" s="24" t="s">
        <v>225</v>
      </c>
      <c r="C22" s="57">
        <v>6670</v>
      </c>
      <c r="D22" s="44"/>
    </row>
    <row r="23" spans="1:4" s="43" customFormat="1" ht="18.75">
      <c r="A23" s="112"/>
      <c r="B23" s="24" t="s">
        <v>235</v>
      </c>
      <c r="C23" s="57">
        <v>150</v>
      </c>
      <c r="D23" s="44"/>
    </row>
    <row r="24" spans="1:4" s="43" customFormat="1" ht="18.75">
      <c r="A24" s="112"/>
      <c r="B24" s="24" t="s">
        <v>226</v>
      </c>
      <c r="C24" s="57">
        <v>1800</v>
      </c>
      <c r="D24" s="44"/>
    </row>
    <row r="25" spans="1:4" s="43" customFormat="1" ht="37.5">
      <c r="A25" s="112"/>
      <c r="B25" s="24" t="s">
        <v>227</v>
      </c>
      <c r="C25" s="57">
        <v>10655</v>
      </c>
      <c r="D25" s="44"/>
    </row>
    <row r="26" spans="1:4" s="43" customFormat="1" ht="18.75">
      <c r="A26" s="116"/>
      <c r="B26" s="24" t="s">
        <v>228</v>
      </c>
      <c r="C26" s="57">
        <v>4405</v>
      </c>
      <c r="D26" s="44"/>
    </row>
    <row r="27" spans="1:4" s="43" customFormat="1" ht="18.75">
      <c r="A27" s="111" t="s">
        <v>45</v>
      </c>
      <c r="B27" s="24" t="s">
        <v>97</v>
      </c>
      <c r="C27" s="57">
        <v>5416.8</v>
      </c>
      <c r="D27" s="44"/>
    </row>
    <row r="28" spans="1:4" s="43" customFormat="1" ht="18.75">
      <c r="A28" s="116"/>
      <c r="B28" s="24" t="s">
        <v>195</v>
      </c>
      <c r="C28" s="57">
        <v>350</v>
      </c>
      <c r="D28" s="44"/>
    </row>
    <row r="29" spans="1:4" s="43" customFormat="1" ht="18.75">
      <c r="A29" s="111" t="s">
        <v>229</v>
      </c>
      <c r="B29" s="24" t="s">
        <v>230</v>
      </c>
      <c r="C29" s="57">
        <v>318</v>
      </c>
      <c r="D29" s="44"/>
    </row>
    <row r="30" spans="1:4" s="43" customFormat="1" ht="18.75">
      <c r="A30" s="116"/>
      <c r="B30" s="24" t="s">
        <v>195</v>
      </c>
      <c r="C30" s="57">
        <v>242.81</v>
      </c>
      <c r="D30" s="44"/>
    </row>
    <row r="31" spans="1:4" s="43" customFormat="1" ht="18.75">
      <c r="A31" s="59" t="s">
        <v>231</v>
      </c>
      <c r="B31" s="24" t="s">
        <v>195</v>
      </c>
      <c r="C31" s="57">
        <f>467.59+2875.66+73.2+4462.68+379.64+265.27+162.28+491.7</f>
        <v>9178.020000000002</v>
      </c>
      <c r="D31" s="44"/>
    </row>
    <row r="32" spans="1:4" s="43" customFormat="1" ht="18.75">
      <c r="A32" s="59"/>
      <c r="B32" s="24" t="s">
        <v>232</v>
      </c>
      <c r="C32" s="57">
        <f>1700+170+170+170</f>
        <v>2210</v>
      </c>
      <c r="D32" s="44"/>
    </row>
    <row r="33" spans="1:4" s="43" customFormat="1" ht="18.75">
      <c r="A33" s="59"/>
      <c r="B33" s="24" t="s">
        <v>233</v>
      </c>
      <c r="C33" s="57">
        <v>6500</v>
      </c>
      <c r="D33" s="44"/>
    </row>
    <row r="34" spans="1:4" s="43" customFormat="1" ht="18.75">
      <c r="A34" s="59"/>
      <c r="B34" s="24" t="s">
        <v>234</v>
      </c>
      <c r="C34" s="57">
        <v>957</v>
      </c>
      <c r="D34" s="44"/>
    </row>
    <row r="35" spans="1:4" s="43" customFormat="1" ht="18.75">
      <c r="A35" s="59" t="s">
        <v>82</v>
      </c>
      <c r="B35" s="24" t="s">
        <v>195</v>
      </c>
      <c r="C35" s="57">
        <v>383.57</v>
      </c>
      <c r="D35" s="44"/>
    </row>
    <row r="36" spans="1:4" s="43" customFormat="1" ht="37.5">
      <c r="A36" s="59" t="s">
        <v>236</v>
      </c>
      <c r="B36" s="24" t="s">
        <v>237</v>
      </c>
      <c r="C36" s="57">
        <v>106453.61</v>
      </c>
      <c r="D36" s="44"/>
    </row>
    <row r="37" spans="1:5" s="43" customFormat="1" ht="20.25">
      <c r="A37" s="53"/>
      <c r="B37" s="63" t="s">
        <v>24</v>
      </c>
      <c r="C37" s="64">
        <f>C4+C14</f>
        <v>631976.1699999999</v>
      </c>
      <c r="D37" s="44"/>
      <c r="E37" s="45"/>
    </row>
    <row r="38" spans="1:4" s="43" customFormat="1" ht="22.5" customHeight="1">
      <c r="A38" s="53"/>
      <c r="B38" s="63" t="s">
        <v>80</v>
      </c>
      <c r="C38" s="65">
        <f>SUM(C39:C45)</f>
        <v>15200.98</v>
      </c>
      <c r="D38" s="44"/>
    </row>
    <row r="39" spans="1:4" s="43" customFormat="1" ht="54" customHeight="1">
      <c r="A39" s="51" t="s">
        <v>236</v>
      </c>
      <c r="B39" s="60" t="s">
        <v>238</v>
      </c>
      <c r="C39" s="72">
        <v>15200.98</v>
      </c>
      <c r="D39" s="44"/>
    </row>
    <row r="40" spans="1:4" s="43" customFormat="1" ht="38.25" customHeight="1">
      <c r="A40" s="23"/>
      <c r="B40" s="52"/>
      <c r="C40" s="57"/>
      <c r="D40" s="44"/>
    </row>
    <row r="41" spans="1:4" s="43" customFormat="1" ht="50.25" customHeight="1">
      <c r="A41" s="23"/>
      <c r="B41" s="52"/>
      <c r="C41" s="57"/>
      <c r="D41" s="44"/>
    </row>
    <row r="42" spans="1:4" s="43" customFormat="1" ht="18.75">
      <c r="A42" s="70"/>
      <c r="B42" s="52"/>
      <c r="C42" s="66"/>
      <c r="D42" s="44"/>
    </row>
    <row r="43" spans="1:4" s="43" customFormat="1" ht="20.25">
      <c r="A43" s="59"/>
      <c r="B43" s="68"/>
      <c r="C43" s="46"/>
      <c r="D43" s="44"/>
    </row>
    <row r="44" spans="1:4" s="43" customFormat="1" ht="38.25" customHeight="1" hidden="1">
      <c r="A44" s="23"/>
      <c r="B44" s="27"/>
      <c r="C44" s="46"/>
      <c r="D44" s="44"/>
    </row>
    <row r="45" spans="1:4" s="43" customFormat="1" ht="18.75">
      <c r="A45" s="23"/>
      <c r="B45" s="26"/>
      <c r="C45" s="46"/>
      <c r="D45" s="47"/>
    </row>
    <row r="46" spans="1:4" s="43" customFormat="1" ht="20.25">
      <c r="A46" s="53"/>
      <c r="B46" s="63" t="s">
        <v>81</v>
      </c>
      <c r="C46" s="64">
        <f>C37+C38</f>
        <v>647177.1499999999</v>
      </c>
      <c r="D46" s="22"/>
    </row>
    <row r="47" spans="1:5" s="48" customFormat="1" ht="33.75" customHeight="1">
      <c r="A47" s="55"/>
      <c r="B47" s="54"/>
      <c r="C47" s="67"/>
      <c r="E47" s="30"/>
    </row>
  </sheetData>
  <sheetProtection/>
  <mergeCells count="4">
    <mergeCell ref="A1:D1"/>
    <mergeCell ref="A15:A26"/>
    <mergeCell ref="A27:A28"/>
    <mergeCell ref="A29:A30"/>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46" max="3" man="1"/>
  </rowBreaks>
</worksheet>
</file>

<file path=xl/worksheets/sheet16.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8">
      <selection activeCell="A13" sqref="A13"/>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210</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SUM(C5:C14)</f>
        <v>3394236.8300000005</v>
      </c>
      <c r="D4" s="34"/>
    </row>
    <row r="5" spans="1:4" s="35" customFormat="1" ht="42.75" customHeight="1">
      <c r="A5" s="29" t="s">
        <v>77</v>
      </c>
      <c r="B5" s="52" t="s">
        <v>218</v>
      </c>
      <c r="C5" s="56">
        <v>3311243.93</v>
      </c>
      <c r="D5" s="34"/>
    </row>
    <row r="6" spans="1:4" s="35" customFormat="1" ht="21" customHeight="1">
      <c r="A6" s="23" t="s">
        <v>38</v>
      </c>
      <c r="B6" s="24" t="s">
        <v>39</v>
      </c>
      <c r="C6" s="56">
        <v>45797.21</v>
      </c>
      <c r="D6" s="34"/>
    </row>
    <row r="7" spans="1:4" s="35" customFormat="1" ht="21" customHeight="1">
      <c r="A7" s="23"/>
      <c r="B7" s="24" t="s">
        <v>140</v>
      </c>
      <c r="C7" s="56"/>
      <c r="D7" s="34"/>
    </row>
    <row r="8" spans="1:4" s="35" customFormat="1" ht="21" customHeight="1">
      <c r="A8" s="23"/>
      <c r="B8" s="24" t="s">
        <v>134</v>
      </c>
      <c r="C8" s="56">
        <v>94.31</v>
      </c>
      <c r="D8" s="34"/>
    </row>
    <row r="9" spans="1:4" s="35" customFormat="1" ht="19.5" customHeight="1">
      <c r="A9" s="23" t="s">
        <v>40</v>
      </c>
      <c r="B9" s="74" t="s">
        <v>214</v>
      </c>
      <c r="C9" s="56">
        <v>863.45</v>
      </c>
      <c r="D9" s="34"/>
    </row>
    <row r="10" spans="1:4" s="35" customFormat="1" ht="22.5" customHeight="1">
      <c r="A10" s="23" t="s">
        <v>30</v>
      </c>
      <c r="B10" s="24" t="s">
        <v>37</v>
      </c>
      <c r="C10" s="56">
        <f>428.8+23.63+34053.79</f>
        <v>34506.22</v>
      </c>
      <c r="D10" s="34"/>
    </row>
    <row r="11" spans="1:4" s="35" customFormat="1" ht="21" customHeight="1">
      <c r="A11" s="38"/>
      <c r="B11" s="24" t="s">
        <v>36</v>
      </c>
      <c r="C11" s="56">
        <f>1317.78+154</f>
        <v>1471.78</v>
      </c>
      <c r="D11" s="34"/>
    </row>
    <row r="12" spans="1:6" s="35" customFormat="1" ht="21" customHeight="1">
      <c r="A12" s="23"/>
      <c r="B12" s="24" t="s">
        <v>114</v>
      </c>
      <c r="C12" s="57">
        <f>132.18+127.75</f>
        <v>259.93</v>
      </c>
      <c r="D12" s="34"/>
      <c r="F12" s="40"/>
    </row>
    <row r="13" spans="1:4" s="35" customFormat="1" ht="21" customHeight="1">
      <c r="A13" s="29" t="s">
        <v>78</v>
      </c>
      <c r="B13" s="24" t="s">
        <v>199</v>
      </c>
      <c r="C13" s="57"/>
      <c r="D13" s="34"/>
    </row>
    <row r="14" spans="1:4" s="35" customFormat="1" ht="21" customHeight="1">
      <c r="A14" s="23"/>
      <c r="B14" s="24"/>
      <c r="C14" s="57"/>
      <c r="D14" s="34"/>
    </row>
    <row r="15" spans="1:4" s="43" customFormat="1" ht="21" customHeight="1" hidden="1">
      <c r="A15" s="23"/>
      <c r="B15" s="23"/>
      <c r="C15" s="61"/>
      <c r="D15" s="42"/>
    </row>
    <row r="16" spans="1:4" s="43" customFormat="1" ht="15" customHeight="1" hidden="1">
      <c r="A16" s="23"/>
      <c r="B16" s="23"/>
      <c r="C16" s="61"/>
      <c r="D16" s="42" t="s">
        <v>31</v>
      </c>
    </row>
    <row r="17" spans="1:4" s="43" customFormat="1" ht="21.75" customHeight="1">
      <c r="A17" s="50" t="s">
        <v>27</v>
      </c>
      <c r="B17" s="28" t="s">
        <v>79</v>
      </c>
      <c r="C17" s="62">
        <f>SUM(C18:C25)</f>
        <v>144612.54</v>
      </c>
      <c r="D17" s="42"/>
    </row>
    <row r="18" spans="1:4" s="43" customFormat="1" ht="21.75" customHeight="1">
      <c r="A18" s="60" t="s">
        <v>103</v>
      </c>
      <c r="B18" s="52" t="s">
        <v>195</v>
      </c>
      <c r="C18" s="57">
        <v>642.22</v>
      </c>
      <c r="D18" s="44"/>
    </row>
    <row r="19" spans="1:4" s="43" customFormat="1" ht="21.75" customHeight="1">
      <c r="A19" s="131" t="s">
        <v>211</v>
      </c>
      <c r="B19" s="24" t="s">
        <v>83</v>
      </c>
      <c r="C19" s="57">
        <v>101</v>
      </c>
      <c r="D19" s="44"/>
    </row>
    <row r="20" spans="1:4" s="43" customFormat="1" ht="24" customHeight="1">
      <c r="A20" s="131"/>
      <c r="B20" s="52" t="s">
        <v>96</v>
      </c>
      <c r="C20" s="57">
        <v>982</v>
      </c>
      <c r="D20" s="44"/>
    </row>
    <row r="21" spans="1:4" s="43" customFormat="1" ht="24.75" customHeight="1">
      <c r="A21" s="131" t="s">
        <v>88</v>
      </c>
      <c r="B21" s="52" t="s">
        <v>195</v>
      </c>
      <c r="C21" s="46">
        <f>200+2580+324+400</f>
        <v>3504</v>
      </c>
      <c r="D21" s="44"/>
    </row>
    <row r="22" spans="1:4" s="43" customFormat="1" ht="18.75">
      <c r="A22" s="131"/>
      <c r="B22" s="24" t="s">
        <v>212</v>
      </c>
      <c r="C22" s="46">
        <v>3528</v>
      </c>
      <c r="D22" s="44"/>
    </row>
    <row r="23" spans="1:4" s="43" customFormat="1" ht="37.5">
      <c r="A23" s="23"/>
      <c r="B23" s="24" t="s">
        <v>213</v>
      </c>
      <c r="C23" s="46">
        <f>455.3+763.9</f>
        <v>1219.2</v>
      </c>
      <c r="D23" s="44"/>
    </row>
    <row r="24" spans="1:4" s="43" customFormat="1" ht="56.25">
      <c r="A24" s="23" t="s">
        <v>110</v>
      </c>
      <c r="B24" s="52" t="s">
        <v>215</v>
      </c>
      <c r="C24" s="57">
        <v>20370.61</v>
      </c>
      <c r="D24" s="44"/>
    </row>
    <row r="25" spans="1:4" s="43" customFormat="1" ht="18.75">
      <c r="A25" s="23" t="s">
        <v>44</v>
      </c>
      <c r="B25" s="24" t="s">
        <v>216</v>
      </c>
      <c r="C25" s="57">
        <v>114265.51</v>
      </c>
      <c r="D25" s="44"/>
    </row>
    <row r="26" spans="1:4" s="43" customFormat="1" ht="18.75">
      <c r="A26" s="51"/>
      <c r="B26" s="24"/>
      <c r="C26" s="57"/>
      <c r="D26" s="44"/>
    </row>
    <row r="27" spans="1:5" s="43" customFormat="1" ht="20.25">
      <c r="A27" s="53"/>
      <c r="B27" s="63" t="s">
        <v>24</v>
      </c>
      <c r="C27" s="64">
        <f>C4+C17</f>
        <v>3538849.3700000006</v>
      </c>
      <c r="D27" s="44"/>
      <c r="E27" s="45"/>
    </row>
    <row r="28" spans="1:4" s="43" customFormat="1" ht="22.5" customHeight="1">
      <c r="A28" s="53"/>
      <c r="B28" s="63" t="s">
        <v>80</v>
      </c>
      <c r="C28" s="65">
        <f>SUM(C29:C35)</f>
        <v>6699</v>
      </c>
      <c r="D28" s="44"/>
    </row>
    <row r="29" spans="1:4" s="43" customFormat="1" ht="54" customHeight="1">
      <c r="A29" s="51" t="s">
        <v>45</v>
      </c>
      <c r="B29" s="71" t="s">
        <v>217</v>
      </c>
      <c r="C29" s="72">
        <v>6699</v>
      </c>
      <c r="D29" s="44"/>
    </row>
    <row r="30" spans="1:4" s="43" customFormat="1" ht="38.25" customHeight="1">
      <c r="A30" s="23"/>
      <c r="B30" s="52"/>
      <c r="C30" s="57"/>
      <c r="D30" s="44"/>
    </row>
    <row r="31" spans="1:4" s="43" customFormat="1" ht="50.25" customHeight="1">
      <c r="A31" s="23"/>
      <c r="B31" s="52"/>
      <c r="C31" s="57"/>
      <c r="D31" s="44"/>
    </row>
    <row r="32" spans="1:4" s="43" customFormat="1" ht="18.75">
      <c r="A32" s="70"/>
      <c r="B32" s="52"/>
      <c r="C32" s="66"/>
      <c r="D32" s="44"/>
    </row>
    <row r="33" spans="1:4" s="43" customFormat="1" ht="20.25">
      <c r="A33" s="59"/>
      <c r="B33" s="68"/>
      <c r="C33" s="46"/>
      <c r="D33" s="44"/>
    </row>
    <row r="34" spans="1:4" s="43" customFormat="1" ht="38.25" customHeight="1" hidden="1">
      <c r="A34" s="23"/>
      <c r="B34" s="27"/>
      <c r="C34" s="46"/>
      <c r="D34" s="44"/>
    </row>
    <row r="35" spans="1:4" s="43" customFormat="1" ht="18.75">
      <c r="A35" s="23"/>
      <c r="B35" s="26"/>
      <c r="C35" s="46"/>
      <c r="D35" s="47"/>
    </row>
    <row r="36" spans="1:4" s="43" customFormat="1" ht="20.25">
      <c r="A36" s="53"/>
      <c r="B36" s="63" t="s">
        <v>81</v>
      </c>
      <c r="C36" s="64">
        <f>C27+C28</f>
        <v>3545548.3700000006</v>
      </c>
      <c r="D36" s="22"/>
    </row>
    <row r="37" spans="1:5" s="48" customFormat="1" ht="33.75" customHeight="1">
      <c r="A37" s="55"/>
      <c r="B37" s="54"/>
      <c r="C37" s="67"/>
      <c r="E37" s="30"/>
    </row>
  </sheetData>
  <sheetProtection/>
  <mergeCells count="3">
    <mergeCell ref="A1:D1"/>
    <mergeCell ref="A19:A20"/>
    <mergeCell ref="A21:A22"/>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36" max="3" man="1"/>
  </rowBreaks>
</worksheet>
</file>

<file path=xl/worksheets/sheet17.xml><?xml version="1.0" encoding="utf-8"?>
<worksheet xmlns="http://schemas.openxmlformats.org/spreadsheetml/2006/main" xmlns:r="http://schemas.openxmlformats.org/officeDocument/2006/relationships">
  <dimension ref="A1:F38"/>
  <sheetViews>
    <sheetView view="pageBreakPreview" zoomScaleSheetLayoutView="100" zoomScalePageLayoutView="0" workbookViewId="0" topLeftCell="A8">
      <selection activeCell="C28" sqref="C28:C29"/>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200</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SUM(C5:C14)</f>
        <v>7747.4800000000005</v>
      </c>
      <c r="D4" s="34"/>
    </row>
    <row r="5" spans="1:4" s="35" customFormat="1" ht="27" customHeight="1">
      <c r="A5" s="29" t="s">
        <v>77</v>
      </c>
      <c r="B5" s="52" t="s">
        <v>201</v>
      </c>
      <c r="C5" s="56">
        <v>1162.7</v>
      </c>
      <c r="D5" s="34"/>
    </row>
    <row r="6" spans="1:4" s="35" customFormat="1" ht="21" customHeight="1">
      <c r="A6" s="23" t="s">
        <v>38</v>
      </c>
      <c r="B6" s="24" t="s">
        <v>39</v>
      </c>
      <c r="C6" s="56"/>
      <c r="D6" s="34"/>
    </row>
    <row r="7" spans="1:4" s="35" customFormat="1" ht="21" customHeight="1">
      <c r="A7" s="23"/>
      <c r="B7" s="24" t="s">
        <v>140</v>
      </c>
      <c r="C7" s="56">
        <v>5391</v>
      </c>
      <c r="D7" s="34"/>
    </row>
    <row r="8" spans="1:4" s="35" customFormat="1" ht="21" customHeight="1">
      <c r="A8" s="23"/>
      <c r="B8" s="24" t="s">
        <v>134</v>
      </c>
      <c r="C8" s="56"/>
      <c r="D8" s="34"/>
    </row>
    <row r="9" spans="1:4" s="35" customFormat="1" ht="19.5" customHeight="1">
      <c r="A9" s="23" t="s">
        <v>40</v>
      </c>
      <c r="C9" s="56"/>
      <c r="D9" s="34"/>
    </row>
    <row r="10" spans="1:4" s="35" customFormat="1" ht="22.5" customHeight="1">
      <c r="A10" s="23" t="s">
        <v>30</v>
      </c>
      <c r="B10" s="24" t="s">
        <v>37</v>
      </c>
      <c r="C10" s="56">
        <v>190.04</v>
      </c>
      <c r="D10" s="34"/>
    </row>
    <row r="11" spans="1:4" s="35" customFormat="1" ht="21" customHeight="1">
      <c r="A11" s="38"/>
      <c r="B11" s="24" t="s">
        <v>36</v>
      </c>
      <c r="C11" s="56">
        <v>871.68</v>
      </c>
      <c r="D11" s="34"/>
    </row>
    <row r="12" spans="1:6" s="35" customFormat="1" ht="21" customHeight="1">
      <c r="A12" s="23"/>
      <c r="B12" s="24" t="s">
        <v>114</v>
      </c>
      <c r="C12" s="57">
        <v>132.06</v>
      </c>
      <c r="D12" s="34"/>
      <c r="F12" s="40"/>
    </row>
    <row r="13" spans="1:4" s="35" customFormat="1" ht="21" customHeight="1">
      <c r="A13" s="29" t="s">
        <v>78</v>
      </c>
      <c r="B13" s="24" t="s">
        <v>199</v>
      </c>
      <c r="C13" s="57"/>
      <c r="D13" s="34"/>
    </row>
    <row r="14" spans="1:4" s="35" customFormat="1" ht="21" customHeight="1">
      <c r="A14" s="23"/>
      <c r="B14" s="24"/>
      <c r="C14" s="57"/>
      <c r="D14" s="34"/>
    </row>
    <row r="15" spans="1:4" s="43" customFormat="1" ht="21" customHeight="1" hidden="1">
      <c r="A15" s="23"/>
      <c r="B15" s="23"/>
      <c r="C15" s="61"/>
      <c r="D15" s="42"/>
    </row>
    <row r="16" spans="1:4" s="43" customFormat="1" ht="15" customHeight="1" hidden="1">
      <c r="A16" s="23"/>
      <c r="B16" s="23"/>
      <c r="C16" s="61"/>
      <c r="D16" s="42" t="s">
        <v>31</v>
      </c>
    </row>
    <row r="17" spans="1:4" s="43" customFormat="1" ht="21.75" customHeight="1">
      <c r="A17" s="50" t="s">
        <v>27</v>
      </c>
      <c r="B17" s="28" t="s">
        <v>79</v>
      </c>
      <c r="C17" s="62">
        <f>SUM(C18:C26)</f>
        <v>32931.48</v>
      </c>
      <c r="D17" s="42"/>
    </row>
    <row r="18" spans="1:4" s="43" customFormat="1" ht="21.75" customHeight="1">
      <c r="A18" s="60" t="s">
        <v>87</v>
      </c>
      <c r="B18" s="52" t="s">
        <v>195</v>
      </c>
      <c r="C18" s="57">
        <v>613.54</v>
      </c>
      <c r="D18" s="44"/>
    </row>
    <row r="19" spans="1:4" s="43" customFormat="1" ht="21.75" customHeight="1">
      <c r="A19" s="111" t="s">
        <v>45</v>
      </c>
      <c r="B19" s="24" t="s">
        <v>85</v>
      </c>
      <c r="C19" s="57">
        <v>16800</v>
      </c>
      <c r="D19" s="44"/>
    </row>
    <row r="20" spans="1:4" s="43" customFormat="1" ht="24" customHeight="1">
      <c r="A20" s="112"/>
      <c r="B20" s="52" t="s">
        <v>202</v>
      </c>
      <c r="C20" s="57">
        <v>3615</v>
      </c>
      <c r="D20" s="44"/>
    </row>
    <row r="21" spans="1:4" s="43" customFormat="1" ht="21" customHeight="1">
      <c r="A21" s="112"/>
      <c r="B21" s="52" t="s">
        <v>203</v>
      </c>
      <c r="C21" s="57">
        <v>6161.4</v>
      </c>
      <c r="D21" s="44"/>
    </row>
    <row r="22" spans="1:4" s="43" customFormat="1" ht="27" customHeight="1">
      <c r="A22" s="112"/>
      <c r="B22" s="52" t="s">
        <v>204</v>
      </c>
      <c r="C22" s="57">
        <v>2604.78</v>
      </c>
      <c r="D22" s="44"/>
    </row>
    <row r="23" spans="1:4" s="43" customFormat="1" ht="24.75" customHeight="1">
      <c r="A23" s="116"/>
      <c r="B23" s="24" t="s">
        <v>205</v>
      </c>
      <c r="C23" s="46">
        <v>2267</v>
      </c>
      <c r="D23" s="44"/>
    </row>
    <row r="24" spans="1:4" s="43" customFormat="1" ht="24.75" customHeight="1">
      <c r="A24" s="117" t="s">
        <v>110</v>
      </c>
      <c r="B24" s="52" t="s">
        <v>195</v>
      </c>
      <c r="C24" s="46">
        <v>869.76</v>
      </c>
      <c r="D24" s="44"/>
    </row>
    <row r="25" spans="1:4" s="43" customFormat="1" ht="18.75">
      <c r="A25" s="118"/>
      <c r="B25" s="24"/>
      <c r="C25" s="46"/>
      <c r="D25" s="44"/>
    </row>
    <row r="26" spans="1:4" s="43" customFormat="1" ht="18.75">
      <c r="A26" s="73"/>
      <c r="B26" s="24"/>
      <c r="C26" s="46"/>
      <c r="D26" s="44"/>
    </row>
    <row r="27" spans="1:4" s="43" customFormat="1" ht="18.75">
      <c r="A27" s="60"/>
      <c r="B27" s="52"/>
      <c r="C27" s="57"/>
      <c r="D27" s="44"/>
    </row>
    <row r="28" spans="1:5" s="43" customFormat="1" ht="20.25">
      <c r="A28" s="53"/>
      <c r="B28" s="63" t="s">
        <v>24</v>
      </c>
      <c r="C28" s="64">
        <f>C4+C17</f>
        <v>40678.96000000001</v>
      </c>
      <c r="D28" s="44"/>
      <c r="E28" s="45"/>
    </row>
    <row r="29" spans="1:4" s="43" customFormat="1" ht="22.5" customHeight="1">
      <c r="A29" s="53"/>
      <c r="B29" s="63" t="s">
        <v>80</v>
      </c>
      <c r="C29" s="65">
        <f>SUM(C30:C36)</f>
        <v>1716627.6700000002</v>
      </c>
      <c r="D29" s="44"/>
    </row>
    <row r="30" spans="1:4" s="43" customFormat="1" ht="54" customHeight="1">
      <c r="A30" s="60" t="s">
        <v>45</v>
      </c>
      <c r="B30" s="71" t="s">
        <v>206</v>
      </c>
      <c r="C30" s="72">
        <v>742642</v>
      </c>
      <c r="D30" s="44"/>
    </row>
    <row r="31" spans="1:4" s="43" customFormat="1" ht="38.25" customHeight="1">
      <c r="A31" s="23" t="s">
        <v>110</v>
      </c>
      <c r="B31" s="52" t="s">
        <v>207</v>
      </c>
      <c r="C31" s="57">
        <v>935000</v>
      </c>
      <c r="D31" s="44"/>
    </row>
    <row r="32" spans="1:4" s="43" customFormat="1" ht="37.5">
      <c r="A32" s="23"/>
      <c r="B32" s="52" t="s">
        <v>208</v>
      </c>
      <c r="C32" s="57">
        <v>38218.37</v>
      </c>
      <c r="D32" s="44"/>
    </row>
    <row r="33" spans="1:4" s="43" customFormat="1" ht="37.5">
      <c r="A33" s="70"/>
      <c r="B33" s="52" t="s">
        <v>209</v>
      </c>
      <c r="C33" s="66">
        <v>767.3</v>
      </c>
      <c r="D33" s="44"/>
    </row>
    <row r="34" spans="1:4" s="43" customFormat="1" ht="20.25">
      <c r="A34" s="59"/>
      <c r="B34" s="68"/>
      <c r="C34" s="46"/>
      <c r="D34" s="44"/>
    </row>
    <row r="35" spans="1:4" s="43" customFormat="1" ht="38.25" customHeight="1" hidden="1">
      <c r="A35" s="23"/>
      <c r="B35" s="27"/>
      <c r="C35" s="46"/>
      <c r="D35" s="44"/>
    </row>
    <row r="36" spans="1:4" s="43" customFormat="1" ht="18.75">
      <c r="A36" s="23"/>
      <c r="B36" s="26"/>
      <c r="C36" s="46"/>
      <c r="D36" s="47"/>
    </row>
    <row r="37" spans="1:4" s="43" customFormat="1" ht="20.25">
      <c r="A37" s="53"/>
      <c r="B37" s="63" t="s">
        <v>81</v>
      </c>
      <c r="C37" s="64">
        <f>C28+C29</f>
        <v>1757306.6300000001</v>
      </c>
      <c r="D37" s="22"/>
    </row>
    <row r="38" spans="1:5" s="48" customFormat="1" ht="33.75" customHeight="1">
      <c r="A38" s="55"/>
      <c r="B38" s="54"/>
      <c r="C38" s="67"/>
      <c r="E38" s="30"/>
    </row>
  </sheetData>
  <sheetProtection/>
  <mergeCells count="3">
    <mergeCell ref="A24:A25"/>
    <mergeCell ref="A1:D1"/>
    <mergeCell ref="A19:A23"/>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37" max="3" man="1"/>
  </rowBreaks>
</worksheet>
</file>

<file path=xl/worksheets/sheet18.xml><?xml version="1.0" encoding="utf-8"?>
<worksheet xmlns="http://schemas.openxmlformats.org/spreadsheetml/2006/main" xmlns:r="http://schemas.openxmlformats.org/officeDocument/2006/relationships">
  <dimension ref="A1:F46"/>
  <sheetViews>
    <sheetView view="pageBreakPreview" zoomScaleSheetLayoutView="100" zoomScalePageLayoutView="0" workbookViewId="0" topLeftCell="A23">
      <selection activeCell="B27" sqref="A5:B27"/>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190</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SUM(C5:C14)</f>
        <v>20890.32</v>
      </c>
      <c r="D4" s="34"/>
    </row>
    <row r="5" spans="1:4" s="35" customFormat="1" ht="27" customHeight="1">
      <c r="A5" s="29" t="s">
        <v>77</v>
      </c>
      <c r="B5" s="52" t="s">
        <v>150</v>
      </c>
      <c r="C5" s="56"/>
      <c r="D5" s="34"/>
    </row>
    <row r="6" spans="1:4" s="35" customFormat="1" ht="21" customHeight="1">
      <c r="A6" s="23" t="s">
        <v>38</v>
      </c>
      <c r="B6" s="24" t="s">
        <v>39</v>
      </c>
      <c r="C6" s="56">
        <v>754.31</v>
      </c>
      <c r="D6" s="34"/>
    </row>
    <row r="7" spans="1:4" s="35" customFormat="1" ht="21" customHeight="1">
      <c r="A7" s="23"/>
      <c r="B7" s="24" t="s">
        <v>140</v>
      </c>
      <c r="C7" s="56">
        <v>3125</v>
      </c>
      <c r="D7" s="34"/>
    </row>
    <row r="8" spans="1:4" s="35" customFormat="1" ht="21" customHeight="1">
      <c r="A8" s="23"/>
      <c r="B8" s="24" t="s">
        <v>134</v>
      </c>
      <c r="C8" s="56"/>
      <c r="D8" s="34"/>
    </row>
    <row r="9" spans="1:4" s="35" customFormat="1" ht="19.5" customHeight="1">
      <c r="A9" s="23" t="s">
        <v>40</v>
      </c>
      <c r="C9" s="56">
        <v>8401.05</v>
      </c>
      <c r="D9" s="34"/>
    </row>
    <row r="10" spans="1:4" s="35" customFormat="1" ht="22.5" customHeight="1">
      <c r="A10" s="23" t="s">
        <v>30</v>
      </c>
      <c r="B10" s="24" t="s">
        <v>37</v>
      </c>
      <c r="C10" s="56"/>
      <c r="D10" s="34"/>
    </row>
    <row r="11" spans="1:4" s="35" customFormat="1" ht="21" customHeight="1">
      <c r="A11" s="38"/>
      <c r="B11" s="24" t="s">
        <v>36</v>
      </c>
      <c r="C11" s="56">
        <f>396.72</f>
        <v>396.72</v>
      </c>
      <c r="D11" s="34"/>
    </row>
    <row r="12" spans="1:6" s="35" customFormat="1" ht="21" customHeight="1">
      <c r="A12" s="23"/>
      <c r="B12" s="24" t="s">
        <v>114</v>
      </c>
      <c r="C12" s="57">
        <v>260.74</v>
      </c>
      <c r="D12" s="34"/>
      <c r="F12" s="40"/>
    </row>
    <row r="13" spans="1:4" s="35" customFormat="1" ht="21" customHeight="1">
      <c r="A13" s="29" t="s">
        <v>78</v>
      </c>
      <c r="B13" s="24" t="s">
        <v>199</v>
      </c>
      <c r="C13" s="57">
        <v>7952.5</v>
      </c>
      <c r="D13" s="34"/>
    </row>
    <row r="14" spans="1:4" s="35" customFormat="1" ht="21" customHeight="1">
      <c r="A14" s="23"/>
      <c r="B14" s="24"/>
      <c r="C14" s="57"/>
      <c r="D14" s="34"/>
    </row>
    <row r="15" spans="1:4" s="43" customFormat="1" ht="21" customHeight="1" hidden="1">
      <c r="A15" s="23"/>
      <c r="B15" s="23"/>
      <c r="C15" s="61"/>
      <c r="D15" s="42"/>
    </row>
    <row r="16" spans="1:4" s="43" customFormat="1" ht="15" customHeight="1" hidden="1">
      <c r="A16" s="23"/>
      <c r="B16" s="23"/>
      <c r="C16" s="61"/>
      <c r="D16" s="42" t="s">
        <v>31</v>
      </c>
    </row>
    <row r="17" spans="1:4" s="43" customFormat="1" ht="21.75" customHeight="1">
      <c r="A17" s="50" t="s">
        <v>27</v>
      </c>
      <c r="B17" s="28" t="s">
        <v>79</v>
      </c>
      <c r="C17" s="62">
        <f>SUM(C18:C34)</f>
        <v>69610.6</v>
      </c>
      <c r="D17" s="42"/>
    </row>
    <row r="18" spans="1:4" s="43" customFormat="1" ht="21.75" customHeight="1">
      <c r="A18" s="60" t="s">
        <v>67</v>
      </c>
      <c r="B18" s="52" t="s">
        <v>195</v>
      </c>
      <c r="C18" s="57">
        <v>844.8</v>
      </c>
      <c r="D18" s="44"/>
    </row>
    <row r="19" spans="1:4" s="43" customFormat="1" ht="21.75" customHeight="1">
      <c r="A19" s="60" t="s">
        <v>103</v>
      </c>
      <c r="B19" s="24" t="s">
        <v>65</v>
      </c>
      <c r="C19" s="57">
        <v>660</v>
      </c>
      <c r="D19" s="44"/>
    </row>
    <row r="20" spans="1:4" s="43" customFormat="1" ht="27" customHeight="1">
      <c r="A20" s="111" t="s">
        <v>93</v>
      </c>
      <c r="B20" s="52" t="s">
        <v>193</v>
      </c>
      <c r="C20" s="57">
        <f>9188+2955</f>
        <v>12143</v>
      </c>
      <c r="D20" s="44"/>
    </row>
    <row r="21" spans="1:4" s="43" customFormat="1" ht="21" customHeight="1">
      <c r="A21" s="124"/>
      <c r="B21" s="52" t="s">
        <v>194</v>
      </c>
      <c r="C21" s="57">
        <f>9276*2</f>
        <v>18552</v>
      </c>
      <c r="D21" s="44"/>
    </row>
    <row r="22" spans="1:4" s="43" customFormat="1" ht="39" customHeight="1">
      <c r="A22" s="60" t="s">
        <v>130</v>
      </c>
      <c r="B22" s="52" t="s">
        <v>195</v>
      </c>
      <c r="C22" s="57">
        <v>377.79</v>
      </c>
      <c r="D22" s="44"/>
    </row>
    <row r="23" spans="1:4" s="43" customFormat="1" ht="24" customHeight="1">
      <c r="A23" s="111" t="s">
        <v>45</v>
      </c>
      <c r="B23" s="24" t="s">
        <v>196</v>
      </c>
      <c r="C23" s="46">
        <v>3024.06</v>
      </c>
      <c r="D23" s="44"/>
    </row>
    <row r="24" spans="1:4" s="43" customFormat="1" ht="24.75" customHeight="1">
      <c r="A24" s="116"/>
      <c r="B24" s="24" t="s">
        <v>197</v>
      </c>
      <c r="C24" s="46">
        <v>4000</v>
      </c>
      <c r="D24" s="44"/>
    </row>
    <row r="25" spans="1:4" s="43" customFormat="1" ht="24.75" customHeight="1">
      <c r="A25" s="111" t="s">
        <v>106</v>
      </c>
      <c r="B25" s="24" t="s">
        <v>198</v>
      </c>
      <c r="C25" s="46">
        <v>2022</v>
      </c>
      <c r="D25" s="44"/>
    </row>
    <row r="26" spans="1:4" s="43" customFormat="1" ht="24.75" customHeight="1">
      <c r="A26" s="116"/>
      <c r="B26" s="52" t="s">
        <v>195</v>
      </c>
      <c r="C26" s="46">
        <v>241.2</v>
      </c>
      <c r="D26" s="44"/>
    </row>
    <row r="27" spans="1:4" s="43" customFormat="1" ht="150">
      <c r="A27" s="23" t="s">
        <v>110</v>
      </c>
      <c r="B27" s="24" t="s">
        <v>192</v>
      </c>
      <c r="C27" s="46">
        <v>27745.75</v>
      </c>
      <c r="D27" s="44"/>
    </row>
    <row r="28" spans="1:4" s="43" customFormat="1" ht="18.75">
      <c r="A28" s="23"/>
      <c r="B28" s="24"/>
      <c r="C28" s="46"/>
      <c r="D28" s="44"/>
    </row>
    <row r="29" spans="1:4" s="43" customFormat="1" ht="18.75">
      <c r="A29" s="23"/>
      <c r="B29" s="24"/>
      <c r="C29" s="46"/>
      <c r="D29" s="44"/>
    </row>
    <row r="30" spans="1:4" s="43" customFormat="1" ht="18.75">
      <c r="A30" s="23"/>
      <c r="B30" s="24"/>
      <c r="C30" s="46"/>
      <c r="D30" s="44"/>
    </row>
    <row r="31" spans="1:4" s="43" customFormat="1" ht="37.5" customHeight="1">
      <c r="A31" s="23"/>
      <c r="B31" s="24"/>
      <c r="C31" s="46"/>
      <c r="D31" s="44"/>
    </row>
    <row r="32" spans="1:4" s="43" customFormat="1" ht="18.75">
      <c r="A32" s="23"/>
      <c r="B32" s="24"/>
      <c r="C32" s="46"/>
      <c r="D32" s="44"/>
    </row>
    <row r="33" spans="1:4" s="43" customFormat="1" ht="18.75">
      <c r="A33" s="73"/>
      <c r="B33" s="24"/>
      <c r="C33" s="46"/>
      <c r="D33" s="44"/>
    </row>
    <row r="34" spans="1:4" s="43" customFormat="1" ht="18.75">
      <c r="A34" s="73"/>
      <c r="B34" s="24"/>
      <c r="C34" s="46"/>
      <c r="D34" s="44"/>
    </row>
    <row r="35" spans="1:4" s="43" customFormat="1" ht="18.75">
      <c r="A35" s="60"/>
      <c r="B35" s="52"/>
      <c r="C35" s="57"/>
      <c r="D35" s="44"/>
    </row>
    <row r="36" spans="1:5" s="43" customFormat="1" ht="20.25">
      <c r="A36" s="53"/>
      <c r="B36" s="63" t="s">
        <v>24</v>
      </c>
      <c r="C36" s="64">
        <f>C4+C17</f>
        <v>90500.92000000001</v>
      </c>
      <c r="D36" s="44"/>
      <c r="E36" s="45"/>
    </row>
    <row r="37" spans="1:4" s="43" customFormat="1" ht="22.5" customHeight="1">
      <c r="A37" s="53"/>
      <c r="B37" s="63" t="s">
        <v>80</v>
      </c>
      <c r="C37" s="65">
        <f>SUM(C38:C44)</f>
        <v>34130</v>
      </c>
      <c r="D37" s="44"/>
    </row>
    <row r="38" spans="1:4" s="43" customFormat="1" ht="54" customHeight="1">
      <c r="A38" s="60" t="s">
        <v>88</v>
      </c>
      <c r="B38" s="71" t="s">
        <v>191</v>
      </c>
      <c r="C38" s="72">
        <v>34130</v>
      </c>
      <c r="D38" s="44"/>
    </row>
    <row r="39" spans="1:4" s="43" customFormat="1" ht="18.75">
      <c r="A39" s="60"/>
      <c r="B39" s="52"/>
      <c r="C39" s="57"/>
      <c r="D39" s="44"/>
    </row>
    <row r="40" spans="1:4" s="43" customFormat="1" ht="18.75">
      <c r="A40" s="51"/>
      <c r="B40" s="52"/>
      <c r="C40" s="57"/>
      <c r="D40" s="44"/>
    </row>
    <row r="41" spans="1:4" s="43" customFormat="1" ht="20.25">
      <c r="A41" s="70"/>
      <c r="B41" s="63"/>
      <c r="C41" s="65"/>
      <c r="D41" s="44"/>
    </row>
    <row r="42" spans="1:4" s="43" customFormat="1" ht="20.25">
      <c r="A42" s="59"/>
      <c r="B42" s="68"/>
      <c r="C42" s="46"/>
      <c r="D42" s="44"/>
    </row>
    <row r="43" spans="1:4" s="43" customFormat="1" ht="38.25" customHeight="1" hidden="1">
      <c r="A43" s="23"/>
      <c r="B43" s="27"/>
      <c r="C43" s="46"/>
      <c r="D43" s="44"/>
    </row>
    <row r="44" spans="1:4" s="43" customFormat="1" ht="18.75">
      <c r="A44" s="23"/>
      <c r="B44" s="26"/>
      <c r="C44" s="46"/>
      <c r="D44" s="47"/>
    </row>
    <row r="45" spans="1:4" s="43" customFormat="1" ht="20.25">
      <c r="A45" s="53"/>
      <c r="B45" s="63" t="s">
        <v>81</v>
      </c>
      <c r="C45" s="64">
        <f>C36+C37</f>
        <v>124630.92000000001</v>
      </c>
      <c r="D45" s="22"/>
    </row>
    <row r="46" spans="1:5" s="48" customFormat="1" ht="33.75" customHeight="1">
      <c r="A46" s="55"/>
      <c r="B46" s="54"/>
      <c r="C46" s="67"/>
      <c r="E46" s="30"/>
    </row>
  </sheetData>
  <sheetProtection/>
  <mergeCells count="4">
    <mergeCell ref="A1:D1"/>
    <mergeCell ref="A20:A21"/>
    <mergeCell ref="A23:A24"/>
    <mergeCell ref="A25:A26"/>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45" max="3" man="1"/>
  </rowBreaks>
</worksheet>
</file>

<file path=xl/worksheets/sheet19.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20">
      <selection activeCell="G29" sqref="G29"/>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171</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SUM(C5:C14)</f>
        <v>33394.8</v>
      </c>
      <c r="D4" s="34"/>
    </row>
    <row r="5" spans="1:4" s="35" customFormat="1" ht="27" customHeight="1">
      <c r="A5" s="29" t="s">
        <v>77</v>
      </c>
      <c r="B5" s="52" t="s">
        <v>150</v>
      </c>
      <c r="C5" s="56"/>
      <c r="D5" s="34"/>
    </row>
    <row r="6" spans="1:4" s="35" customFormat="1" ht="21" customHeight="1">
      <c r="A6" s="23" t="s">
        <v>38</v>
      </c>
      <c r="B6" s="24" t="s">
        <v>39</v>
      </c>
      <c r="C6" s="56">
        <v>33394.8</v>
      </c>
      <c r="D6" s="34"/>
    </row>
    <row r="7" spans="1:4" s="35" customFormat="1" ht="21" customHeight="1">
      <c r="A7" s="23"/>
      <c r="B7" s="24" t="s">
        <v>133</v>
      </c>
      <c r="C7" s="56"/>
      <c r="D7" s="34"/>
    </row>
    <row r="8" spans="1:4" s="35" customFormat="1" ht="21" customHeight="1">
      <c r="A8" s="23"/>
      <c r="B8" s="24" t="s">
        <v>134</v>
      </c>
      <c r="C8" s="56"/>
      <c r="D8" s="34"/>
    </row>
    <row r="9" spans="1:4" s="35" customFormat="1" ht="19.5" customHeight="1">
      <c r="A9" s="23" t="s">
        <v>40</v>
      </c>
      <c r="B9" s="24" t="s">
        <v>140</v>
      </c>
      <c r="C9" s="56"/>
      <c r="D9" s="34"/>
    </row>
    <row r="10" spans="1:4" s="35" customFormat="1" ht="22.5" customHeight="1">
      <c r="A10" s="23" t="s">
        <v>30</v>
      </c>
      <c r="B10" s="24" t="s">
        <v>37</v>
      </c>
      <c r="C10" s="56"/>
      <c r="D10" s="34"/>
    </row>
    <row r="11" spans="1:4" s="35" customFormat="1" ht="21" customHeight="1">
      <c r="A11" s="38"/>
      <c r="B11" s="24" t="s">
        <v>36</v>
      </c>
      <c r="C11" s="56"/>
      <c r="D11" s="34"/>
    </row>
    <row r="12" spans="1:6" s="35" customFormat="1" ht="21" customHeight="1">
      <c r="A12" s="23"/>
      <c r="B12" s="24" t="s">
        <v>114</v>
      </c>
      <c r="C12" s="57"/>
      <c r="D12" s="34"/>
      <c r="F12" s="40"/>
    </row>
    <row r="13" spans="1:4" s="35" customFormat="1" ht="21" customHeight="1">
      <c r="A13" s="23"/>
      <c r="B13" s="24"/>
      <c r="C13" s="57"/>
      <c r="D13" s="34"/>
    </row>
    <row r="14" spans="1:4" s="35" customFormat="1" ht="21" customHeight="1">
      <c r="A14" s="23"/>
      <c r="B14" s="24"/>
      <c r="C14" s="57"/>
      <c r="D14" s="34"/>
    </row>
    <row r="15" spans="1:4" s="43" customFormat="1" ht="21" customHeight="1" hidden="1">
      <c r="A15" s="23"/>
      <c r="B15" s="23"/>
      <c r="C15" s="61"/>
      <c r="D15" s="42"/>
    </row>
    <row r="16" spans="1:4" s="43" customFormat="1" ht="15" customHeight="1" hidden="1">
      <c r="A16" s="23"/>
      <c r="B16" s="23"/>
      <c r="C16" s="61"/>
      <c r="D16" s="42" t="s">
        <v>31</v>
      </c>
    </row>
    <row r="17" spans="1:4" s="43" customFormat="1" ht="21.75" customHeight="1">
      <c r="A17" s="50" t="s">
        <v>27</v>
      </c>
      <c r="B17" s="28" t="s">
        <v>79</v>
      </c>
      <c r="C17" s="62">
        <f>SUM(C18:C35)</f>
        <v>294724.92000000004</v>
      </c>
      <c r="D17" s="42"/>
    </row>
    <row r="18" spans="1:4" s="43" customFormat="1" ht="21.75" customHeight="1">
      <c r="A18" s="111" t="s">
        <v>87</v>
      </c>
      <c r="B18" s="52" t="s">
        <v>172</v>
      </c>
      <c r="C18" s="69">
        <v>1040</v>
      </c>
      <c r="D18" s="44"/>
    </row>
    <row r="19" spans="1:4" s="43" customFormat="1" ht="27" customHeight="1">
      <c r="A19" s="116"/>
      <c r="B19" s="24" t="s">
        <v>65</v>
      </c>
      <c r="C19" s="57">
        <v>233.58</v>
      </c>
      <c r="D19" s="44"/>
    </row>
    <row r="20" spans="1:4" s="43" customFormat="1" ht="27" customHeight="1">
      <c r="A20" s="111" t="s">
        <v>93</v>
      </c>
      <c r="B20" s="52" t="s">
        <v>175</v>
      </c>
      <c r="C20" s="57">
        <f>3000</f>
        <v>3000</v>
      </c>
      <c r="D20" s="44"/>
    </row>
    <row r="21" spans="1:4" s="43" customFormat="1" ht="21" customHeight="1">
      <c r="A21" s="124"/>
      <c r="B21" s="52" t="s">
        <v>176</v>
      </c>
      <c r="C21" s="57">
        <v>1824.54</v>
      </c>
      <c r="D21" s="44"/>
    </row>
    <row r="22" spans="1:4" s="43" customFormat="1" ht="27.75" customHeight="1">
      <c r="A22" s="124"/>
      <c r="B22" s="52" t="s">
        <v>177</v>
      </c>
      <c r="C22" s="57">
        <v>4550</v>
      </c>
      <c r="D22" s="44"/>
    </row>
    <row r="23" spans="1:4" s="43" customFormat="1" ht="26.25" customHeight="1">
      <c r="A23" s="124"/>
      <c r="B23" s="52" t="s">
        <v>178</v>
      </c>
      <c r="C23" s="57">
        <v>1305</v>
      </c>
      <c r="D23" s="44"/>
    </row>
    <row r="24" spans="1:4" s="43" customFormat="1" ht="27.75" customHeight="1">
      <c r="A24" s="124"/>
      <c r="B24" s="24" t="s">
        <v>65</v>
      </c>
      <c r="C24" s="57">
        <f>2153.01+4252+542+246+2881.4</f>
        <v>10074.41</v>
      </c>
      <c r="D24" s="44"/>
    </row>
    <row r="25" spans="1:4" s="43" customFormat="1" ht="37.5" customHeight="1">
      <c r="A25" s="111" t="s">
        <v>141</v>
      </c>
      <c r="B25" s="52" t="s">
        <v>173</v>
      </c>
      <c r="C25" s="57">
        <v>1510.8</v>
      </c>
      <c r="D25" s="44"/>
    </row>
    <row r="26" spans="1:4" s="43" customFormat="1" ht="39.75" customHeight="1">
      <c r="A26" s="116"/>
      <c r="B26" s="52" t="s">
        <v>174</v>
      </c>
      <c r="C26" s="57">
        <v>330</v>
      </c>
      <c r="D26" s="44"/>
    </row>
    <row r="27" spans="1:4" s="43" customFormat="1" ht="37.5" customHeight="1">
      <c r="A27" s="23" t="s">
        <v>110</v>
      </c>
      <c r="B27" s="24" t="s">
        <v>65</v>
      </c>
      <c r="C27" s="46">
        <v>208</v>
      </c>
      <c r="D27" s="44"/>
    </row>
    <row r="28" spans="1:4" s="43" customFormat="1" ht="18.75">
      <c r="A28" s="23"/>
      <c r="B28" s="24" t="s">
        <v>179</v>
      </c>
      <c r="C28" s="46">
        <v>39405.64</v>
      </c>
      <c r="D28" s="44"/>
    </row>
    <row r="29" spans="1:4" s="43" customFormat="1" ht="18.75">
      <c r="A29" s="23"/>
      <c r="B29" s="24" t="s">
        <v>180</v>
      </c>
      <c r="C29" s="46">
        <v>959.65</v>
      </c>
      <c r="D29" s="44"/>
    </row>
    <row r="30" spans="1:4" s="43" customFormat="1" ht="18.75">
      <c r="A30" s="23"/>
      <c r="B30" s="24" t="s">
        <v>182</v>
      </c>
      <c r="C30" s="46">
        <v>9529</v>
      </c>
      <c r="D30" s="44"/>
    </row>
    <row r="31" spans="1:4" s="43" customFormat="1" ht="18.75">
      <c r="A31" s="23"/>
      <c r="B31" s="24" t="s">
        <v>181</v>
      </c>
      <c r="C31" s="46">
        <v>4710</v>
      </c>
      <c r="D31" s="44"/>
    </row>
    <row r="32" spans="1:4" s="43" customFormat="1" ht="37.5" customHeight="1">
      <c r="A32" s="23"/>
      <c r="B32" s="24" t="s">
        <v>183</v>
      </c>
      <c r="C32" s="46">
        <v>24982.36</v>
      </c>
      <c r="D32" s="44"/>
    </row>
    <row r="33" spans="1:4" s="43" customFormat="1" ht="18.75">
      <c r="A33" s="23"/>
      <c r="B33" s="24" t="s">
        <v>184</v>
      </c>
      <c r="C33" s="46">
        <v>10253.28</v>
      </c>
      <c r="D33" s="44"/>
    </row>
    <row r="34" spans="1:4" s="43" customFormat="1" ht="18.75">
      <c r="A34" s="73"/>
      <c r="B34" s="24" t="s">
        <v>185</v>
      </c>
      <c r="C34" s="46">
        <v>3399.46</v>
      </c>
      <c r="D34" s="44"/>
    </row>
    <row r="35" spans="1:4" s="43" customFormat="1" ht="18.75">
      <c r="A35" s="73"/>
      <c r="B35" s="24" t="s">
        <v>186</v>
      </c>
      <c r="C35" s="46">
        <v>177409.2</v>
      </c>
      <c r="D35" s="44"/>
    </row>
    <row r="36" spans="1:4" s="43" customFormat="1" ht="18.75">
      <c r="A36" s="60"/>
      <c r="B36" s="52"/>
      <c r="C36" s="57"/>
      <c r="D36" s="44"/>
    </row>
    <row r="37" spans="1:5" s="43" customFormat="1" ht="20.25">
      <c r="A37" s="53"/>
      <c r="B37" s="63" t="s">
        <v>24</v>
      </c>
      <c r="C37" s="64">
        <f>C4+C17</f>
        <v>328119.72000000003</v>
      </c>
      <c r="D37" s="44"/>
      <c r="E37" s="45"/>
    </row>
    <row r="38" spans="1:4" s="43" customFormat="1" ht="22.5" customHeight="1">
      <c r="A38" s="53"/>
      <c r="B38" s="63" t="s">
        <v>80</v>
      </c>
      <c r="C38" s="65">
        <f>SUM(C39:C45)</f>
        <v>606505.5700000001</v>
      </c>
      <c r="D38" s="44"/>
    </row>
    <row r="39" spans="1:4" s="43" customFormat="1" ht="36" customHeight="1">
      <c r="A39" s="60" t="s">
        <v>45</v>
      </c>
      <c r="B39" s="71" t="s">
        <v>187</v>
      </c>
      <c r="C39" s="72">
        <v>249800</v>
      </c>
      <c r="D39" s="44"/>
    </row>
    <row r="40" spans="1:4" s="43" customFormat="1" ht="37.5">
      <c r="A40" s="60" t="s">
        <v>188</v>
      </c>
      <c r="B40" s="52" t="s">
        <v>189</v>
      </c>
      <c r="C40" s="57">
        <v>356705.57</v>
      </c>
      <c r="D40" s="44"/>
    </row>
    <row r="41" spans="1:4" s="43" customFormat="1" ht="18.75">
      <c r="A41" s="51"/>
      <c r="B41" s="52"/>
      <c r="C41" s="57"/>
      <c r="D41" s="44"/>
    </row>
    <row r="42" spans="1:4" s="43" customFormat="1" ht="20.25">
      <c r="A42" s="70"/>
      <c r="B42" s="63"/>
      <c r="C42" s="65"/>
      <c r="D42" s="44"/>
    </row>
    <row r="43" spans="1:4" s="43" customFormat="1" ht="20.25">
      <c r="A43" s="59"/>
      <c r="B43" s="68"/>
      <c r="C43" s="46"/>
      <c r="D43" s="44"/>
    </row>
    <row r="44" spans="1:4" s="43" customFormat="1" ht="38.25" customHeight="1" hidden="1">
      <c r="A44" s="23"/>
      <c r="B44" s="27"/>
      <c r="C44" s="46"/>
      <c r="D44" s="44"/>
    </row>
    <row r="45" spans="1:4" s="43" customFormat="1" ht="18.75">
      <c r="A45" s="23"/>
      <c r="B45" s="26"/>
      <c r="C45" s="46"/>
      <c r="D45" s="47"/>
    </row>
    <row r="46" spans="1:4" s="43" customFormat="1" ht="20.25">
      <c r="A46" s="53"/>
      <c r="B46" s="63" t="s">
        <v>81</v>
      </c>
      <c r="C46" s="64">
        <f>C37+C38</f>
        <v>934625.29</v>
      </c>
      <c r="D46" s="22"/>
    </row>
    <row r="47" spans="1:5" s="48" customFormat="1" ht="33.75" customHeight="1">
      <c r="A47" s="55"/>
      <c r="B47" s="54"/>
      <c r="C47" s="67"/>
      <c r="E47" s="30"/>
    </row>
  </sheetData>
  <sheetProtection/>
  <mergeCells count="4">
    <mergeCell ref="A1:D1"/>
    <mergeCell ref="A18:A19"/>
    <mergeCell ref="A20:A24"/>
    <mergeCell ref="A25:A26"/>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46" max="3" man="1"/>
  </rowBreaks>
</worksheet>
</file>

<file path=xl/worksheets/sheet2.xml><?xml version="1.0" encoding="utf-8"?>
<worksheet xmlns="http://schemas.openxmlformats.org/spreadsheetml/2006/main" xmlns:r="http://schemas.openxmlformats.org/officeDocument/2006/relationships">
  <dimension ref="A1:G125"/>
  <sheetViews>
    <sheetView zoomScalePageLayoutView="0" workbookViewId="0" topLeftCell="A1">
      <selection activeCell="G121" sqref="G121"/>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24" customHeight="1">
      <c r="A1" s="109" t="s">
        <v>386</v>
      </c>
      <c r="B1" s="109"/>
      <c r="C1" s="109"/>
      <c r="D1" s="109"/>
      <c r="E1" s="109"/>
    </row>
    <row r="2" spans="1:5" ht="24" customHeight="1" hidden="1">
      <c r="A2" s="119" t="s">
        <v>0</v>
      </c>
      <c r="B2" s="119"/>
      <c r="C2" s="119"/>
      <c r="D2" s="31"/>
      <c r="E2" s="32"/>
    </row>
    <row r="3" spans="1:5" s="35" customFormat="1" ht="24" customHeight="1" hidden="1">
      <c r="A3" s="23"/>
      <c r="B3" s="120" t="s">
        <v>28</v>
      </c>
      <c r="C3" s="121"/>
      <c r="D3" s="33" t="s">
        <v>29</v>
      </c>
      <c r="E3" s="34"/>
    </row>
    <row r="4" spans="1:5" s="35" customFormat="1" ht="24" customHeight="1">
      <c r="A4" s="82" t="s">
        <v>75</v>
      </c>
      <c r="B4" s="122" t="s">
        <v>76</v>
      </c>
      <c r="C4" s="123"/>
      <c r="D4" s="83">
        <f>D5+D23+D24+D25++D43+D61+D79+D97+D115+D116</f>
        <v>34121.57</v>
      </c>
      <c r="E4" s="34"/>
    </row>
    <row r="5" spans="1:5" s="35" customFormat="1" ht="37.5" customHeight="1">
      <c r="A5" s="60" t="s">
        <v>77</v>
      </c>
      <c r="B5" s="103" t="s">
        <v>15</v>
      </c>
      <c r="C5" s="104"/>
      <c r="D5" s="84">
        <f>SUM(D6:D22)</f>
        <v>34121.57</v>
      </c>
      <c r="E5" s="34"/>
    </row>
    <row r="6" spans="1:5" s="90" customFormat="1" ht="18.75" customHeight="1" hidden="1">
      <c r="A6" s="85"/>
      <c r="B6" s="86"/>
      <c r="C6" s="87" t="s">
        <v>289</v>
      </c>
      <c r="D6" s="88"/>
      <c r="E6" s="89"/>
    </row>
    <row r="7" spans="1:5" s="90" customFormat="1" ht="18.75" customHeight="1" hidden="1">
      <c r="A7" s="85"/>
      <c r="B7" s="86"/>
      <c r="C7" s="87" t="s">
        <v>82</v>
      </c>
      <c r="D7" s="88"/>
      <c r="E7" s="89"/>
    </row>
    <row r="8" spans="1:5" s="90" customFormat="1" ht="18.75" customHeight="1" hidden="1">
      <c r="A8" s="85"/>
      <c r="B8" s="86"/>
      <c r="C8" s="87" t="s">
        <v>102</v>
      </c>
      <c r="D8" s="88"/>
      <c r="E8" s="89"/>
    </row>
    <row r="9" spans="1:5" s="90" customFormat="1" ht="18.75" customHeight="1" hidden="1">
      <c r="A9" s="85"/>
      <c r="B9" s="86"/>
      <c r="C9" s="87" t="s">
        <v>290</v>
      </c>
      <c r="D9" s="88"/>
      <c r="E9" s="89"/>
    </row>
    <row r="10" spans="1:5" s="90" customFormat="1" ht="18.75" customHeight="1" hidden="1">
      <c r="A10" s="85"/>
      <c r="B10" s="86"/>
      <c r="C10" s="87" t="s">
        <v>95</v>
      </c>
      <c r="D10" s="88"/>
      <c r="E10" s="89"/>
    </row>
    <row r="11" spans="1:5" s="90" customFormat="1" ht="18.75" customHeight="1" hidden="1">
      <c r="A11" s="85"/>
      <c r="B11" s="86"/>
      <c r="C11" s="87" t="s">
        <v>291</v>
      </c>
      <c r="D11" s="88"/>
      <c r="E11" s="89"/>
    </row>
    <row r="12" spans="1:5" s="90" customFormat="1" ht="18.75" customHeight="1" hidden="1">
      <c r="A12" s="85"/>
      <c r="B12" s="86"/>
      <c r="C12" s="87" t="s">
        <v>45</v>
      </c>
      <c r="D12" s="88"/>
      <c r="E12" s="89"/>
    </row>
    <row r="13" spans="1:5" s="90" customFormat="1" ht="18.75" customHeight="1" hidden="1">
      <c r="A13" s="85"/>
      <c r="B13" s="86"/>
      <c r="C13" s="87" t="s">
        <v>93</v>
      </c>
      <c r="D13" s="88"/>
      <c r="E13" s="89"/>
    </row>
    <row r="14" spans="1:5" s="90" customFormat="1" ht="18.75" customHeight="1" hidden="1">
      <c r="A14" s="85"/>
      <c r="B14" s="86"/>
      <c r="C14" s="87" t="s">
        <v>67</v>
      </c>
      <c r="D14" s="88">
        <v>6256.74</v>
      </c>
      <c r="E14" s="89"/>
    </row>
    <row r="15" spans="1:5" s="90" customFormat="1" ht="18.75" customHeight="1" hidden="1">
      <c r="A15" s="85"/>
      <c r="B15" s="86"/>
      <c r="C15" s="87" t="s">
        <v>103</v>
      </c>
      <c r="D15" s="88"/>
      <c r="E15" s="89"/>
    </row>
    <row r="16" spans="1:5" s="90" customFormat="1" ht="18.75" customHeight="1" hidden="1">
      <c r="A16" s="85"/>
      <c r="B16" s="86"/>
      <c r="C16" s="87" t="s">
        <v>229</v>
      </c>
      <c r="D16" s="88"/>
      <c r="E16" s="89"/>
    </row>
    <row r="17" spans="1:5" s="90" customFormat="1" ht="18.75" customHeight="1" hidden="1">
      <c r="A17" s="85"/>
      <c r="B17" s="86"/>
      <c r="C17" s="87" t="s">
        <v>66</v>
      </c>
      <c r="D17" s="88">
        <v>27864.83</v>
      </c>
      <c r="E17" s="89"/>
    </row>
    <row r="18" spans="1:5" s="90" customFormat="1" ht="18.75" customHeight="1" hidden="1">
      <c r="A18" s="85"/>
      <c r="B18" s="86"/>
      <c r="C18" s="87" t="s">
        <v>94</v>
      </c>
      <c r="D18" s="88"/>
      <c r="E18" s="89"/>
    </row>
    <row r="19" spans="1:5" s="90" customFormat="1" ht="18.75" customHeight="1" hidden="1">
      <c r="A19" s="85"/>
      <c r="B19" s="86"/>
      <c r="C19" s="87" t="s">
        <v>106</v>
      </c>
      <c r="D19" s="88"/>
      <c r="E19" s="89"/>
    </row>
    <row r="20" spans="1:5" s="90" customFormat="1" ht="18.75" customHeight="1" hidden="1">
      <c r="A20" s="85"/>
      <c r="B20" s="86"/>
      <c r="C20" s="87" t="s">
        <v>292</v>
      </c>
      <c r="D20" s="88"/>
      <c r="E20" s="89"/>
    </row>
    <row r="21" spans="1:5" s="90" customFormat="1" ht="18.75" customHeight="1" hidden="1">
      <c r="A21" s="85"/>
      <c r="B21" s="86"/>
      <c r="C21" s="87" t="s">
        <v>293</v>
      </c>
      <c r="D21" s="88"/>
      <c r="E21" s="89"/>
    </row>
    <row r="22" spans="1:5" s="90" customFormat="1" ht="18.75" customHeight="1" hidden="1">
      <c r="A22" s="85"/>
      <c r="B22" s="86"/>
      <c r="C22" s="87" t="s">
        <v>87</v>
      </c>
      <c r="D22" s="88"/>
      <c r="E22" s="89"/>
    </row>
    <row r="23" spans="1:5" s="35" customFormat="1" ht="18.75" customHeight="1">
      <c r="A23" s="23" t="s">
        <v>38</v>
      </c>
      <c r="B23" s="103" t="s">
        <v>39</v>
      </c>
      <c r="C23" s="104"/>
      <c r="D23" s="37">
        <v>0</v>
      </c>
      <c r="E23" s="34"/>
    </row>
    <row r="24" spans="1:5" s="35" customFormat="1" ht="18.75" customHeight="1">
      <c r="A24" s="23" t="s">
        <v>40</v>
      </c>
      <c r="B24" s="107"/>
      <c r="C24" s="108"/>
      <c r="D24" s="37"/>
      <c r="E24" s="34"/>
    </row>
    <row r="25" spans="1:5" s="35" customFormat="1" ht="18.75" customHeight="1">
      <c r="A25" s="23" t="s">
        <v>30</v>
      </c>
      <c r="B25" s="107" t="s">
        <v>35</v>
      </c>
      <c r="C25" s="108"/>
      <c r="D25" s="91">
        <f>SUM(D26:D42)</f>
        <v>0</v>
      </c>
      <c r="E25" s="34"/>
    </row>
    <row r="26" spans="1:5" s="90" customFormat="1" ht="18.75" customHeight="1" hidden="1">
      <c r="A26" s="85"/>
      <c r="B26" s="86"/>
      <c r="C26" s="87" t="s">
        <v>289</v>
      </c>
      <c r="D26" s="88"/>
      <c r="E26" s="89"/>
    </row>
    <row r="27" spans="1:5" s="90" customFormat="1" ht="18.75" customHeight="1" hidden="1">
      <c r="A27" s="85"/>
      <c r="B27" s="86"/>
      <c r="C27" s="87" t="s">
        <v>82</v>
      </c>
      <c r="D27" s="88"/>
      <c r="E27" s="89"/>
    </row>
    <row r="28" spans="1:5" s="90" customFormat="1" ht="18.75" customHeight="1" hidden="1">
      <c r="A28" s="85"/>
      <c r="B28" s="86"/>
      <c r="C28" s="87" t="s">
        <v>102</v>
      </c>
      <c r="D28" s="88"/>
      <c r="E28" s="89"/>
    </row>
    <row r="29" spans="1:5" s="90" customFormat="1" ht="18.75" customHeight="1" hidden="1">
      <c r="A29" s="85"/>
      <c r="B29" s="86"/>
      <c r="C29" s="87" t="s">
        <v>290</v>
      </c>
      <c r="D29" s="88"/>
      <c r="E29" s="89"/>
    </row>
    <row r="30" spans="1:5" s="90" customFormat="1" ht="18.75" customHeight="1" hidden="1">
      <c r="A30" s="85"/>
      <c r="B30" s="86"/>
      <c r="C30" s="87" t="s">
        <v>95</v>
      </c>
      <c r="D30" s="88"/>
      <c r="E30" s="89"/>
    </row>
    <row r="31" spans="1:5" s="90" customFormat="1" ht="18.75" customHeight="1" hidden="1">
      <c r="A31" s="85"/>
      <c r="B31" s="86"/>
      <c r="C31" s="87" t="s">
        <v>291</v>
      </c>
      <c r="D31" s="88"/>
      <c r="E31" s="89"/>
    </row>
    <row r="32" spans="1:5" s="90" customFormat="1" ht="18.75" customHeight="1" hidden="1">
      <c r="A32" s="85"/>
      <c r="B32" s="86"/>
      <c r="C32" s="87" t="s">
        <v>45</v>
      </c>
      <c r="D32" s="88"/>
      <c r="E32" s="89"/>
    </row>
    <row r="33" spans="1:5" s="90" customFormat="1" ht="18.75" customHeight="1" hidden="1">
      <c r="A33" s="85"/>
      <c r="B33" s="86"/>
      <c r="C33" s="87" t="s">
        <v>93</v>
      </c>
      <c r="D33" s="88"/>
      <c r="E33" s="89"/>
    </row>
    <row r="34" spans="1:5" s="90" customFormat="1" ht="18.75" customHeight="1" hidden="1">
      <c r="A34" s="85"/>
      <c r="B34" s="86"/>
      <c r="C34" s="87" t="s">
        <v>67</v>
      </c>
      <c r="D34" s="88"/>
      <c r="E34" s="89"/>
    </row>
    <row r="35" spans="1:5" s="90" customFormat="1" ht="18.75" customHeight="1" hidden="1">
      <c r="A35" s="85"/>
      <c r="B35" s="86"/>
      <c r="C35" s="87" t="s">
        <v>103</v>
      </c>
      <c r="D35" s="88"/>
      <c r="E35" s="89"/>
    </row>
    <row r="36" spans="1:5" s="90" customFormat="1" ht="18.75" customHeight="1" hidden="1">
      <c r="A36" s="85"/>
      <c r="B36" s="86"/>
      <c r="C36" s="87" t="s">
        <v>229</v>
      </c>
      <c r="D36" s="88"/>
      <c r="E36" s="89"/>
    </row>
    <row r="37" spans="1:5" s="90" customFormat="1" ht="18.75" customHeight="1" hidden="1">
      <c r="A37" s="85"/>
      <c r="B37" s="86"/>
      <c r="C37" s="87" t="s">
        <v>66</v>
      </c>
      <c r="D37" s="88"/>
      <c r="E37" s="89"/>
    </row>
    <row r="38" spans="1:5" s="90" customFormat="1" ht="18.75" customHeight="1" hidden="1">
      <c r="A38" s="85"/>
      <c r="B38" s="86"/>
      <c r="C38" s="87" t="s">
        <v>94</v>
      </c>
      <c r="D38" s="88"/>
      <c r="E38" s="89"/>
    </row>
    <row r="39" spans="1:5" s="90" customFormat="1" ht="18.75" customHeight="1" hidden="1">
      <c r="A39" s="85"/>
      <c r="B39" s="86"/>
      <c r="C39" s="87" t="s">
        <v>106</v>
      </c>
      <c r="D39" s="88"/>
      <c r="E39" s="89"/>
    </row>
    <row r="40" spans="1:5" s="90" customFormat="1" ht="18.75" customHeight="1" hidden="1">
      <c r="A40" s="85"/>
      <c r="B40" s="86"/>
      <c r="C40" s="87" t="s">
        <v>292</v>
      </c>
      <c r="D40" s="88"/>
      <c r="E40" s="89"/>
    </row>
    <row r="41" spans="1:5" s="90" customFormat="1" ht="18.75" customHeight="1" hidden="1">
      <c r="A41" s="85"/>
      <c r="B41" s="86"/>
      <c r="C41" s="87" t="s">
        <v>293</v>
      </c>
      <c r="D41" s="88"/>
      <c r="E41" s="89"/>
    </row>
    <row r="42" spans="1:5" s="90" customFormat="1" ht="18.75" customHeight="1" hidden="1">
      <c r="A42" s="85"/>
      <c r="B42" s="86"/>
      <c r="C42" s="87" t="s">
        <v>87</v>
      </c>
      <c r="D42" s="88"/>
      <c r="E42" s="89"/>
    </row>
    <row r="43" spans="1:5" s="35" customFormat="1" ht="18.75" customHeight="1" hidden="1">
      <c r="A43" s="23"/>
      <c r="B43" s="107" t="s">
        <v>294</v>
      </c>
      <c r="C43" s="108"/>
      <c r="D43" s="91">
        <f>SUM(D44:D60)</f>
        <v>0</v>
      </c>
      <c r="E43" s="34"/>
    </row>
    <row r="44" spans="1:5" s="90" customFormat="1" ht="18.75" customHeight="1" hidden="1">
      <c r="A44" s="85"/>
      <c r="B44" s="86"/>
      <c r="C44" s="87" t="s">
        <v>289</v>
      </c>
      <c r="D44" s="88"/>
      <c r="E44" s="89"/>
    </row>
    <row r="45" spans="1:5" s="90" customFormat="1" ht="18.75" customHeight="1" hidden="1">
      <c r="A45" s="85"/>
      <c r="B45" s="86"/>
      <c r="C45" s="87" t="s">
        <v>82</v>
      </c>
      <c r="D45" s="88"/>
      <c r="E45" s="89"/>
    </row>
    <row r="46" spans="1:5" s="90" customFormat="1" ht="18.75" customHeight="1" hidden="1">
      <c r="A46" s="85"/>
      <c r="B46" s="86"/>
      <c r="C46" s="87" t="s">
        <v>102</v>
      </c>
      <c r="D46" s="88"/>
      <c r="E46" s="89"/>
    </row>
    <row r="47" spans="1:5" s="90" customFormat="1" ht="18.75" customHeight="1" hidden="1">
      <c r="A47" s="85"/>
      <c r="B47" s="86"/>
      <c r="C47" s="87" t="s">
        <v>290</v>
      </c>
      <c r="D47" s="88"/>
      <c r="E47" s="89"/>
    </row>
    <row r="48" spans="1:5" s="90" customFormat="1" ht="18.75" customHeight="1" hidden="1">
      <c r="A48" s="85"/>
      <c r="B48" s="86"/>
      <c r="C48" s="87" t="s">
        <v>95</v>
      </c>
      <c r="D48" s="88"/>
      <c r="E48" s="89"/>
    </row>
    <row r="49" spans="1:5" s="90" customFormat="1" ht="18.75" customHeight="1" hidden="1">
      <c r="A49" s="85"/>
      <c r="B49" s="86"/>
      <c r="C49" s="87" t="s">
        <v>291</v>
      </c>
      <c r="D49" s="88"/>
      <c r="E49" s="89"/>
    </row>
    <row r="50" spans="1:5" s="90" customFormat="1" ht="18.75" customHeight="1" hidden="1">
      <c r="A50" s="85"/>
      <c r="B50" s="86"/>
      <c r="C50" s="87" t="s">
        <v>45</v>
      </c>
      <c r="D50" s="88"/>
      <c r="E50" s="89"/>
    </row>
    <row r="51" spans="1:5" s="90" customFormat="1" ht="18.75" customHeight="1" hidden="1">
      <c r="A51" s="85"/>
      <c r="B51" s="86"/>
      <c r="C51" s="87" t="s">
        <v>93</v>
      </c>
      <c r="D51" s="88"/>
      <c r="E51" s="89"/>
    </row>
    <row r="52" spans="1:5" s="90" customFormat="1" ht="18.75" customHeight="1" hidden="1">
      <c r="A52" s="85"/>
      <c r="B52" s="86"/>
      <c r="C52" s="87" t="s">
        <v>293</v>
      </c>
      <c r="D52" s="88"/>
      <c r="E52" s="89"/>
    </row>
    <row r="53" spans="1:5" s="90" customFormat="1" ht="18.75" customHeight="1" hidden="1">
      <c r="A53" s="85"/>
      <c r="B53" s="86"/>
      <c r="C53" s="87" t="s">
        <v>106</v>
      </c>
      <c r="D53" s="88"/>
      <c r="E53" s="89"/>
    </row>
    <row r="54" spans="1:5" s="90" customFormat="1" ht="18.75" customHeight="1" hidden="1">
      <c r="A54" s="85"/>
      <c r="B54" s="86"/>
      <c r="C54" s="87" t="s">
        <v>229</v>
      </c>
      <c r="D54" s="88"/>
      <c r="E54" s="89"/>
    </row>
    <row r="55" spans="1:5" s="90" customFormat="1" ht="18.75" customHeight="1" hidden="1">
      <c r="A55" s="85"/>
      <c r="B55" s="86"/>
      <c r="C55" s="87" t="s">
        <v>66</v>
      </c>
      <c r="D55" s="88"/>
      <c r="E55" s="89"/>
    </row>
    <row r="56" spans="1:5" s="90" customFormat="1" ht="18.75" customHeight="1" hidden="1">
      <c r="A56" s="85"/>
      <c r="B56" s="86"/>
      <c r="C56" s="87" t="s">
        <v>94</v>
      </c>
      <c r="D56" s="88"/>
      <c r="E56" s="89"/>
    </row>
    <row r="57" spans="1:5" s="90" customFormat="1" ht="18.75" customHeight="1" hidden="1">
      <c r="A57" s="85"/>
      <c r="B57" s="86"/>
      <c r="C57" s="87" t="s">
        <v>106</v>
      </c>
      <c r="D57" s="88"/>
      <c r="E57" s="89"/>
    </row>
    <row r="58" spans="1:5" s="90" customFormat="1" ht="18.75" customHeight="1" hidden="1">
      <c r="A58" s="85"/>
      <c r="B58" s="86"/>
      <c r="C58" s="87" t="s">
        <v>292</v>
      </c>
      <c r="D58" s="88"/>
      <c r="E58" s="89"/>
    </row>
    <row r="59" spans="1:5" s="90" customFormat="1" ht="18.75" customHeight="1" hidden="1">
      <c r="A59" s="85"/>
      <c r="B59" s="86"/>
      <c r="C59" s="87" t="s">
        <v>293</v>
      </c>
      <c r="D59" s="88"/>
      <c r="E59" s="89"/>
    </row>
    <row r="60" spans="1:5" s="90" customFormat="1" ht="18.75" customHeight="1" hidden="1">
      <c r="A60" s="85"/>
      <c r="B60" s="86"/>
      <c r="C60" s="87" t="s">
        <v>87</v>
      </c>
      <c r="D60" s="88"/>
      <c r="E60" s="89"/>
    </row>
    <row r="61" spans="1:5" s="35" customFormat="1" ht="18.75" customHeight="1" hidden="1">
      <c r="A61" s="23"/>
      <c r="B61" s="107" t="s">
        <v>295</v>
      </c>
      <c r="C61" s="108"/>
      <c r="D61" s="91">
        <f>SUM(D62:D78)</f>
        <v>0</v>
      </c>
      <c r="E61" s="34"/>
    </row>
    <row r="62" spans="1:5" s="90" customFormat="1" ht="18.75" customHeight="1" hidden="1">
      <c r="A62" s="85"/>
      <c r="B62" s="86"/>
      <c r="C62" s="87" t="s">
        <v>289</v>
      </c>
      <c r="D62" s="88"/>
      <c r="E62" s="89"/>
    </row>
    <row r="63" spans="1:5" s="90" customFormat="1" ht="18.75" customHeight="1" hidden="1">
      <c r="A63" s="85"/>
      <c r="B63" s="86"/>
      <c r="C63" s="87" t="s">
        <v>82</v>
      </c>
      <c r="D63" s="88"/>
      <c r="E63" s="89"/>
    </row>
    <row r="64" spans="1:5" s="90" customFormat="1" ht="18.75" customHeight="1" hidden="1">
      <c r="A64" s="85"/>
      <c r="B64" s="86"/>
      <c r="C64" s="87" t="s">
        <v>102</v>
      </c>
      <c r="D64" s="88"/>
      <c r="E64" s="89"/>
    </row>
    <row r="65" spans="1:5" s="90" customFormat="1" ht="18.75" customHeight="1" hidden="1">
      <c r="A65" s="85"/>
      <c r="B65" s="86"/>
      <c r="C65" s="87" t="s">
        <v>290</v>
      </c>
      <c r="D65" s="88"/>
      <c r="E65" s="89"/>
    </row>
    <row r="66" spans="1:5" s="90" customFormat="1" ht="18.75" customHeight="1" hidden="1">
      <c r="A66" s="85"/>
      <c r="B66" s="86"/>
      <c r="C66" s="87" t="s">
        <v>95</v>
      </c>
      <c r="D66" s="88"/>
      <c r="E66" s="89"/>
    </row>
    <row r="67" spans="1:5" s="90" customFormat="1" ht="18.75" customHeight="1" hidden="1">
      <c r="A67" s="85"/>
      <c r="B67" s="86"/>
      <c r="C67" s="87" t="s">
        <v>291</v>
      </c>
      <c r="D67" s="88"/>
      <c r="E67" s="89"/>
    </row>
    <row r="68" spans="1:5" s="90" customFormat="1" ht="18.75" customHeight="1" hidden="1">
      <c r="A68" s="85"/>
      <c r="B68" s="86"/>
      <c r="C68" s="87" t="s">
        <v>45</v>
      </c>
      <c r="D68" s="88"/>
      <c r="E68" s="89"/>
    </row>
    <row r="69" spans="1:5" s="90" customFormat="1" ht="18.75" customHeight="1" hidden="1">
      <c r="A69" s="85"/>
      <c r="B69" s="86"/>
      <c r="C69" s="87" t="s">
        <v>93</v>
      </c>
      <c r="D69" s="88"/>
      <c r="E69" s="89"/>
    </row>
    <row r="70" spans="1:5" s="90" customFormat="1" ht="18.75" customHeight="1" hidden="1">
      <c r="A70" s="85"/>
      <c r="B70" s="86"/>
      <c r="C70" s="87" t="s">
        <v>67</v>
      </c>
      <c r="D70" s="88"/>
      <c r="E70" s="89"/>
    </row>
    <row r="71" spans="1:5" s="90" customFormat="1" ht="18.75" customHeight="1" hidden="1">
      <c r="A71" s="85"/>
      <c r="B71" s="86"/>
      <c r="C71" s="87" t="s">
        <v>103</v>
      </c>
      <c r="D71" s="88"/>
      <c r="E71" s="89"/>
    </row>
    <row r="72" spans="1:5" s="90" customFormat="1" ht="18.75" customHeight="1" hidden="1">
      <c r="A72" s="85"/>
      <c r="B72" s="86"/>
      <c r="C72" s="87" t="s">
        <v>229</v>
      </c>
      <c r="D72" s="88"/>
      <c r="E72" s="89"/>
    </row>
    <row r="73" spans="1:5" s="90" customFormat="1" ht="18.75" customHeight="1" hidden="1">
      <c r="A73" s="85"/>
      <c r="B73" s="86"/>
      <c r="C73" s="87" t="s">
        <v>66</v>
      </c>
      <c r="D73" s="88"/>
      <c r="E73" s="89"/>
    </row>
    <row r="74" spans="1:5" s="90" customFormat="1" ht="18.75" customHeight="1" hidden="1">
      <c r="A74" s="85"/>
      <c r="B74" s="86"/>
      <c r="C74" s="87" t="s">
        <v>94</v>
      </c>
      <c r="D74" s="88"/>
      <c r="E74" s="89"/>
    </row>
    <row r="75" spans="1:5" s="90" customFormat="1" ht="18.75" customHeight="1" hidden="1">
      <c r="A75" s="85"/>
      <c r="B75" s="86"/>
      <c r="C75" s="87" t="s">
        <v>106</v>
      </c>
      <c r="D75" s="88"/>
      <c r="E75" s="89"/>
    </row>
    <row r="76" spans="1:5" s="90" customFormat="1" ht="18.75" customHeight="1" hidden="1">
      <c r="A76" s="85"/>
      <c r="B76" s="86"/>
      <c r="C76" s="87" t="s">
        <v>292</v>
      </c>
      <c r="D76" s="88"/>
      <c r="E76" s="89"/>
    </row>
    <row r="77" spans="1:5" s="90" customFormat="1" ht="18.75" customHeight="1" hidden="1">
      <c r="A77" s="85"/>
      <c r="B77" s="86"/>
      <c r="C77" s="87" t="s">
        <v>293</v>
      </c>
      <c r="D77" s="88"/>
      <c r="E77" s="89"/>
    </row>
    <row r="78" spans="1:5" s="90" customFormat="1" ht="18.75" customHeight="1" hidden="1">
      <c r="A78" s="85"/>
      <c r="B78" s="86"/>
      <c r="C78" s="87" t="s">
        <v>87</v>
      </c>
      <c r="D78" s="88"/>
      <c r="E78" s="89"/>
    </row>
    <row r="79" spans="1:5" s="35" customFormat="1" ht="18.75" customHeight="1" hidden="1">
      <c r="A79" s="38"/>
      <c r="B79" s="107" t="s">
        <v>296</v>
      </c>
      <c r="C79" s="108"/>
      <c r="D79" s="91">
        <f>SUM(D80:D96)</f>
        <v>0</v>
      </c>
      <c r="E79" s="34"/>
    </row>
    <row r="80" spans="1:5" s="90" customFormat="1" ht="18.75" customHeight="1" hidden="1">
      <c r="A80" s="85"/>
      <c r="B80" s="86"/>
      <c r="C80" s="87" t="s">
        <v>289</v>
      </c>
      <c r="D80" s="88"/>
      <c r="E80" s="89"/>
    </row>
    <row r="81" spans="1:5" s="90" customFormat="1" ht="18.75" customHeight="1" hidden="1">
      <c r="A81" s="85"/>
      <c r="B81" s="86"/>
      <c r="C81" s="87" t="s">
        <v>82</v>
      </c>
      <c r="D81" s="88"/>
      <c r="E81" s="89"/>
    </row>
    <row r="82" spans="1:5" s="90" customFormat="1" ht="18.75" customHeight="1" hidden="1">
      <c r="A82" s="85"/>
      <c r="B82" s="86"/>
      <c r="C82" s="87" t="s">
        <v>102</v>
      </c>
      <c r="D82" s="88"/>
      <c r="E82" s="89"/>
    </row>
    <row r="83" spans="1:5" s="90" customFormat="1" ht="18.75" customHeight="1" hidden="1">
      <c r="A83" s="85"/>
      <c r="B83" s="86"/>
      <c r="C83" s="87" t="s">
        <v>290</v>
      </c>
      <c r="D83" s="88"/>
      <c r="E83" s="89"/>
    </row>
    <row r="84" spans="1:5" s="90" customFormat="1" ht="18.75" customHeight="1" hidden="1">
      <c r="A84" s="85"/>
      <c r="B84" s="86"/>
      <c r="C84" s="87" t="s">
        <v>95</v>
      </c>
      <c r="D84" s="88"/>
      <c r="E84" s="89"/>
    </row>
    <row r="85" spans="1:5" s="90" customFormat="1" ht="18.75" customHeight="1" hidden="1">
      <c r="A85" s="85"/>
      <c r="B85" s="86"/>
      <c r="C85" s="87" t="s">
        <v>291</v>
      </c>
      <c r="D85" s="88"/>
      <c r="E85" s="89"/>
    </row>
    <row r="86" spans="1:5" s="90" customFormat="1" ht="18.75" customHeight="1" hidden="1">
      <c r="A86" s="85"/>
      <c r="B86" s="86"/>
      <c r="C86" s="87" t="s">
        <v>45</v>
      </c>
      <c r="D86" s="88"/>
      <c r="E86" s="89"/>
    </row>
    <row r="87" spans="1:5" s="90" customFormat="1" ht="18.75" customHeight="1" hidden="1">
      <c r="A87" s="85"/>
      <c r="B87" s="86"/>
      <c r="C87" s="87" t="s">
        <v>93</v>
      </c>
      <c r="D87" s="88"/>
      <c r="E87" s="89"/>
    </row>
    <row r="88" spans="1:5" s="90" customFormat="1" ht="18.75" customHeight="1" hidden="1">
      <c r="A88" s="85"/>
      <c r="B88" s="86"/>
      <c r="C88" s="87" t="s">
        <v>67</v>
      </c>
      <c r="D88" s="88"/>
      <c r="E88" s="89"/>
    </row>
    <row r="89" spans="1:5" s="90" customFormat="1" ht="18.75" customHeight="1" hidden="1">
      <c r="A89" s="85"/>
      <c r="B89" s="86"/>
      <c r="C89" s="87" t="s">
        <v>103</v>
      </c>
      <c r="D89" s="88"/>
      <c r="E89" s="89"/>
    </row>
    <row r="90" spans="1:5" s="90" customFormat="1" ht="18.75" customHeight="1" hidden="1">
      <c r="A90" s="85"/>
      <c r="B90" s="86"/>
      <c r="C90" s="87" t="s">
        <v>229</v>
      </c>
      <c r="D90" s="88"/>
      <c r="E90" s="89"/>
    </row>
    <row r="91" spans="1:5" s="90" customFormat="1" ht="18.75" customHeight="1" hidden="1">
      <c r="A91" s="85"/>
      <c r="B91" s="86"/>
      <c r="C91" s="87" t="s">
        <v>66</v>
      </c>
      <c r="D91" s="88"/>
      <c r="E91" s="89"/>
    </row>
    <row r="92" spans="1:5" s="90" customFormat="1" ht="18.75" customHeight="1" hidden="1">
      <c r="A92" s="85"/>
      <c r="B92" s="86"/>
      <c r="C92" s="87" t="s">
        <v>94</v>
      </c>
      <c r="D92" s="88"/>
      <c r="E92" s="89"/>
    </row>
    <row r="93" spans="1:5" s="90" customFormat="1" ht="18.75" customHeight="1" hidden="1">
      <c r="A93" s="85"/>
      <c r="B93" s="86"/>
      <c r="C93" s="87" t="s">
        <v>106</v>
      </c>
      <c r="D93" s="88"/>
      <c r="E93" s="89"/>
    </row>
    <row r="94" spans="1:5" s="90" customFormat="1" ht="18.75" customHeight="1" hidden="1">
      <c r="A94" s="85"/>
      <c r="B94" s="86"/>
      <c r="C94" s="87" t="s">
        <v>292</v>
      </c>
      <c r="D94" s="88"/>
      <c r="E94" s="89"/>
    </row>
    <row r="95" spans="1:5" s="90" customFormat="1" ht="18.75" customHeight="1" hidden="1">
      <c r="A95" s="85"/>
      <c r="B95" s="86"/>
      <c r="C95" s="87" t="s">
        <v>293</v>
      </c>
      <c r="D95" s="88"/>
      <c r="E95" s="89"/>
    </row>
    <row r="96" spans="1:5" s="90" customFormat="1" ht="18.75" customHeight="1" hidden="1">
      <c r="A96" s="85"/>
      <c r="B96" s="86"/>
      <c r="C96" s="87" t="s">
        <v>87</v>
      </c>
      <c r="D96" s="88"/>
      <c r="E96" s="89"/>
    </row>
    <row r="97" spans="1:7" s="35" customFormat="1" ht="18.75" customHeight="1" hidden="1">
      <c r="A97" s="23"/>
      <c r="B97" s="107" t="s">
        <v>114</v>
      </c>
      <c r="C97" s="108"/>
      <c r="D97" s="41">
        <f>SUM(D98:D114)</f>
        <v>0</v>
      </c>
      <c r="E97" s="34"/>
      <c r="G97" s="40"/>
    </row>
    <row r="98" spans="1:5" s="90" customFormat="1" ht="18.75" customHeight="1" hidden="1">
      <c r="A98" s="85"/>
      <c r="B98" s="86"/>
      <c r="C98" s="87" t="s">
        <v>289</v>
      </c>
      <c r="D98" s="88"/>
      <c r="E98" s="89"/>
    </row>
    <row r="99" spans="1:5" s="90" customFormat="1" ht="18.75" customHeight="1" hidden="1">
      <c r="A99" s="85"/>
      <c r="B99" s="86"/>
      <c r="C99" s="87" t="s">
        <v>82</v>
      </c>
      <c r="D99" s="88"/>
      <c r="E99" s="89"/>
    </row>
    <row r="100" spans="1:5" s="90" customFormat="1" ht="18.75" customHeight="1" hidden="1">
      <c r="A100" s="85"/>
      <c r="B100" s="86"/>
      <c r="C100" s="87" t="s">
        <v>102</v>
      </c>
      <c r="D100" s="88"/>
      <c r="E100" s="89"/>
    </row>
    <row r="101" spans="1:5" s="90" customFormat="1" ht="18.75" customHeight="1" hidden="1">
      <c r="A101" s="85"/>
      <c r="B101" s="86"/>
      <c r="C101" s="87" t="s">
        <v>290</v>
      </c>
      <c r="D101" s="88"/>
      <c r="E101" s="89"/>
    </row>
    <row r="102" spans="1:5" s="90" customFormat="1" ht="18.75" customHeight="1" hidden="1">
      <c r="A102" s="85"/>
      <c r="B102" s="86"/>
      <c r="C102" s="87" t="s">
        <v>95</v>
      </c>
      <c r="D102" s="88"/>
      <c r="E102" s="89"/>
    </row>
    <row r="103" spans="1:5" s="90" customFormat="1" ht="18.75" customHeight="1" hidden="1">
      <c r="A103" s="85"/>
      <c r="B103" s="86"/>
      <c r="C103" s="87" t="s">
        <v>291</v>
      </c>
      <c r="D103" s="88"/>
      <c r="E103" s="89"/>
    </row>
    <row r="104" spans="1:5" s="90" customFormat="1" ht="18.75" customHeight="1" hidden="1">
      <c r="A104" s="85"/>
      <c r="B104" s="86"/>
      <c r="C104" s="87" t="s">
        <v>45</v>
      </c>
      <c r="D104" s="88"/>
      <c r="E104" s="89"/>
    </row>
    <row r="105" spans="1:5" s="90" customFormat="1" ht="18.75" customHeight="1" hidden="1">
      <c r="A105" s="85"/>
      <c r="B105" s="86"/>
      <c r="C105" s="87" t="s">
        <v>93</v>
      </c>
      <c r="D105" s="88"/>
      <c r="E105" s="89"/>
    </row>
    <row r="106" spans="1:5" s="90" customFormat="1" ht="18.75" customHeight="1" hidden="1">
      <c r="A106" s="85"/>
      <c r="B106" s="86"/>
      <c r="C106" s="87" t="s">
        <v>67</v>
      </c>
      <c r="D106" s="88"/>
      <c r="E106" s="89"/>
    </row>
    <row r="107" spans="1:5" s="90" customFormat="1" ht="18.75" customHeight="1" hidden="1">
      <c r="A107" s="85"/>
      <c r="B107" s="86"/>
      <c r="C107" s="87" t="s">
        <v>103</v>
      </c>
      <c r="D107" s="88"/>
      <c r="E107" s="89"/>
    </row>
    <row r="108" spans="1:5" s="90" customFormat="1" ht="18.75" customHeight="1" hidden="1">
      <c r="A108" s="85"/>
      <c r="B108" s="86"/>
      <c r="C108" s="87" t="s">
        <v>229</v>
      </c>
      <c r="D108" s="88"/>
      <c r="E108" s="89"/>
    </row>
    <row r="109" spans="1:5" s="90" customFormat="1" ht="18.75" customHeight="1" hidden="1">
      <c r="A109" s="85"/>
      <c r="B109" s="86"/>
      <c r="C109" s="87" t="s">
        <v>66</v>
      </c>
      <c r="D109" s="88"/>
      <c r="E109" s="89"/>
    </row>
    <row r="110" spans="1:5" s="90" customFormat="1" ht="18.75" customHeight="1" hidden="1">
      <c r="A110" s="85"/>
      <c r="B110" s="86"/>
      <c r="C110" s="87" t="s">
        <v>94</v>
      </c>
      <c r="D110" s="88"/>
      <c r="E110" s="89"/>
    </row>
    <row r="111" spans="1:5" s="90" customFormat="1" ht="18.75" customHeight="1" hidden="1">
      <c r="A111" s="85"/>
      <c r="B111" s="86"/>
      <c r="C111" s="87" t="s">
        <v>106</v>
      </c>
      <c r="D111" s="88"/>
      <c r="E111" s="89"/>
    </row>
    <row r="112" spans="1:5" s="90" customFormat="1" ht="18.75" customHeight="1" hidden="1">
      <c r="A112" s="85"/>
      <c r="B112" s="86"/>
      <c r="C112" s="87" t="s">
        <v>292</v>
      </c>
      <c r="D112" s="88"/>
      <c r="E112" s="89"/>
    </row>
    <row r="113" spans="1:5" s="90" customFormat="1" ht="18.75" customHeight="1" hidden="1">
      <c r="A113" s="85"/>
      <c r="B113" s="86"/>
      <c r="C113" s="87" t="s">
        <v>293</v>
      </c>
      <c r="D113" s="88"/>
      <c r="E113" s="89"/>
    </row>
    <row r="114" spans="1:5" s="90" customFormat="1" ht="18.75" customHeight="1" hidden="1">
      <c r="A114" s="85"/>
      <c r="B114" s="86"/>
      <c r="C114" s="87" t="s">
        <v>87</v>
      </c>
      <c r="D114" s="88"/>
      <c r="E114" s="89"/>
    </row>
    <row r="115" spans="1:5" s="35" customFormat="1" ht="18.75" customHeight="1">
      <c r="A115" s="29" t="s">
        <v>78</v>
      </c>
      <c r="B115" s="96"/>
      <c r="C115" s="24"/>
      <c r="D115" s="57"/>
      <c r="E115" s="34"/>
    </row>
    <row r="116" spans="1:5" s="43" customFormat="1" ht="16.5" customHeight="1" hidden="1">
      <c r="A116" s="23"/>
      <c r="B116" s="96"/>
      <c r="C116" s="24"/>
      <c r="D116" s="57"/>
      <c r="E116" s="42"/>
    </row>
    <row r="117" spans="1:5" s="43" customFormat="1" ht="23.25" customHeight="1">
      <c r="A117" s="92" t="s">
        <v>27</v>
      </c>
      <c r="B117" s="122" t="s">
        <v>79</v>
      </c>
      <c r="C117" s="123"/>
      <c r="D117" s="93">
        <f>SUM(D118:D118)</f>
        <v>8210.4</v>
      </c>
      <c r="E117" s="42"/>
    </row>
    <row r="118" spans="1:5" s="43" customFormat="1" ht="18" customHeight="1">
      <c r="A118" s="60" t="s">
        <v>102</v>
      </c>
      <c r="B118" s="103" t="s">
        <v>387</v>
      </c>
      <c r="C118" s="104"/>
      <c r="D118" s="57">
        <v>8210.4</v>
      </c>
      <c r="E118" s="44"/>
    </row>
    <row r="119" spans="1:6" s="43" customFormat="1" ht="21" customHeight="1">
      <c r="A119" s="94"/>
      <c r="B119" s="122" t="s">
        <v>24</v>
      </c>
      <c r="C119" s="123"/>
      <c r="D119" s="95">
        <f>D4+D117</f>
        <v>42331.97</v>
      </c>
      <c r="E119" s="44"/>
      <c r="F119" s="45"/>
    </row>
    <row r="120" spans="1:5" s="43" customFormat="1" ht="21" customHeight="1">
      <c r="A120" s="98"/>
      <c r="B120" s="125" t="s">
        <v>80</v>
      </c>
      <c r="C120" s="126"/>
      <c r="D120" s="100">
        <f>SUM(D121:D124)</f>
        <v>0</v>
      </c>
      <c r="E120" s="44"/>
    </row>
    <row r="121" spans="1:5" s="43" customFormat="1" ht="35.25" customHeight="1">
      <c r="A121" s="23"/>
      <c r="B121" s="105"/>
      <c r="C121" s="106"/>
      <c r="D121" s="97"/>
      <c r="E121" s="44"/>
    </row>
    <row r="122" spans="1:5" s="43" customFormat="1" ht="21" customHeight="1" hidden="1">
      <c r="A122" s="23"/>
      <c r="B122" s="105"/>
      <c r="C122" s="106"/>
      <c r="D122" s="97"/>
      <c r="E122" s="44"/>
    </row>
    <row r="123" spans="1:5" s="43" customFormat="1" ht="21" customHeight="1" hidden="1">
      <c r="A123" s="23"/>
      <c r="B123" s="105"/>
      <c r="C123" s="106"/>
      <c r="D123" s="97"/>
      <c r="E123" s="44"/>
    </row>
    <row r="124" spans="1:5" s="43" customFormat="1" ht="21" customHeight="1" hidden="1">
      <c r="A124" s="23"/>
      <c r="B124" s="105"/>
      <c r="C124" s="106"/>
      <c r="D124" s="97"/>
      <c r="E124" s="44"/>
    </row>
    <row r="125" spans="1:5" s="43" customFormat="1" ht="21" customHeight="1">
      <c r="A125" s="98"/>
      <c r="B125" s="125" t="s">
        <v>81</v>
      </c>
      <c r="C125" s="126"/>
      <c r="D125" s="99">
        <f>D119+D120</f>
        <v>42331.97</v>
      </c>
      <c r="E125" s="22"/>
    </row>
    <row r="126" ht="21" customHeight="1"/>
    <row r="127" ht="21" customHeight="1"/>
    <row r="128" ht="21" customHeight="1"/>
    <row r="129" ht="21" customHeight="1"/>
  </sheetData>
  <sheetProtection/>
  <mergeCells count="21">
    <mergeCell ref="B5:C5"/>
    <mergeCell ref="B23:C23"/>
    <mergeCell ref="A1:E1"/>
    <mergeCell ref="A2:C2"/>
    <mergeCell ref="B3:C3"/>
    <mergeCell ref="B4:C4"/>
    <mergeCell ref="B117:C117"/>
    <mergeCell ref="B118:C118"/>
    <mergeCell ref="B24:C24"/>
    <mergeCell ref="B25:C25"/>
    <mergeCell ref="B43:C43"/>
    <mergeCell ref="B61:C61"/>
    <mergeCell ref="B79:C79"/>
    <mergeCell ref="B97:C97"/>
    <mergeCell ref="B125:C125"/>
    <mergeCell ref="B119:C119"/>
    <mergeCell ref="B120:C120"/>
    <mergeCell ref="B121:C121"/>
    <mergeCell ref="B122:C122"/>
    <mergeCell ref="B123:C123"/>
    <mergeCell ref="B124:C124"/>
  </mergeCells>
  <printOptions/>
  <pageMargins left="0.7" right="0.2" top="0.43" bottom="0.58" header="0.3" footer="0.3"/>
  <pageSetup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dimension ref="A1:F49"/>
  <sheetViews>
    <sheetView view="pageBreakPreview" zoomScaleSheetLayoutView="100" zoomScalePageLayoutView="0" workbookViewId="0" topLeftCell="A10">
      <selection activeCell="B43" sqref="B43"/>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149</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SUM(C5:C14)</f>
        <v>190019.11</v>
      </c>
      <c r="D4" s="34"/>
    </row>
    <row r="5" spans="1:4" s="35" customFormat="1" ht="27" customHeight="1">
      <c r="A5" s="29" t="s">
        <v>77</v>
      </c>
      <c r="B5" s="52" t="s">
        <v>150</v>
      </c>
      <c r="C5" s="56">
        <v>2630.5</v>
      </c>
      <c r="D5" s="34"/>
    </row>
    <row r="6" spans="1:4" s="35" customFormat="1" ht="21" customHeight="1">
      <c r="A6" s="23" t="s">
        <v>38</v>
      </c>
      <c r="B6" s="24" t="s">
        <v>39</v>
      </c>
      <c r="C6" s="56"/>
      <c r="D6" s="34"/>
    </row>
    <row r="7" spans="1:4" s="35" customFormat="1" ht="21" customHeight="1">
      <c r="A7" s="23"/>
      <c r="B7" s="24" t="s">
        <v>133</v>
      </c>
      <c r="C7" s="56"/>
      <c r="D7" s="34"/>
    </row>
    <row r="8" spans="1:4" s="35" customFormat="1" ht="21" customHeight="1">
      <c r="A8" s="23"/>
      <c r="B8" s="24" t="s">
        <v>134</v>
      </c>
      <c r="C8" s="56"/>
      <c r="D8" s="34"/>
    </row>
    <row r="9" spans="1:4" s="35" customFormat="1" ht="19.5" customHeight="1">
      <c r="A9" s="23" t="s">
        <v>40</v>
      </c>
      <c r="B9" s="24" t="s">
        <v>140</v>
      </c>
      <c r="C9" s="56"/>
      <c r="D9" s="34"/>
    </row>
    <row r="10" spans="1:4" s="35" customFormat="1" ht="22.5" customHeight="1">
      <c r="A10" s="23" t="s">
        <v>30</v>
      </c>
      <c r="B10" s="24" t="s">
        <v>37</v>
      </c>
      <c r="C10" s="56">
        <v>361.34</v>
      </c>
      <c r="D10" s="34"/>
    </row>
    <row r="11" spans="1:4" s="35" customFormat="1" ht="21" customHeight="1">
      <c r="A11" s="38"/>
      <c r="B11" s="24" t="s">
        <v>36</v>
      </c>
      <c r="C11" s="56">
        <v>182905.83</v>
      </c>
      <c r="D11" s="34"/>
    </row>
    <row r="12" spans="1:6" s="35" customFormat="1" ht="21" customHeight="1">
      <c r="A12" s="23"/>
      <c r="B12" s="24" t="s">
        <v>114</v>
      </c>
      <c r="C12" s="57">
        <v>4121.44</v>
      </c>
      <c r="D12" s="34"/>
      <c r="F12" s="40"/>
    </row>
    <row r="13" spans="1:4" s="35" customFormat="1" ht="21" customHeight="1">
      <c r="A13" s="23"/>
      <c r="B13" s="24"/>
      <c r="C13" s="57"/>
      <c r="D13" s="34"/>
    </row>
    <row r="14" spans="1:4" s="35" customFormat="1" ht="21" customHeight="1">
      <c r="A14" s="23"/>
      <c r="B14" s="24"/>
      <c r="C14" s="57"/>
      <c r="D14" s="34"/>
    </row>
    <row r="15" spans="1:4" s="43" customFormat="1" ht="21" customHeight="1" hidden="1">
      <c r="A15" s="23"/>
      <c r="B15" s="23"/>
      <c r="C15" s="61"/>
      <c r="D15" s="42"/>
    </row>
    <row r="16" spans="1:4" s="43" customFormat="1" ht="15" customHeight="1" hidden="1">
      <c r="A16" s="23"/>
      <c r="B16" s="23"/>
      <c r="C16" s="61"/>
      <c r="D16" s="42" t="s">
        <v>31</v>
      </c>
    </row>
    <row r="17" spans="1:4" s="43" customFormat="1" ht="21.75" customHeight="1">
      <c r="A17" s="50" t="s">
        <v>27</v>
      </c>
      <c r="B17" s="28" t="s">
        <v>79</v>
      </c>
      <c r="C17" s="62">
        <f>SUM(C18:C33)</f>
        <v>453082.95999999996</v>
      </c>
      <c r="D17" s="42"/>
    </row>
    <row r="18" spans="1:4" s="43" customFormat="1" ht="21.75" customHeight="1">
      <c r="A18" s="111" t="s">
        <v>94</v>
      </c>
      <c r="B18" s="52" t="s">
        <v>160</v>
      </c>
      <c r="C18" s="69">
        <v>8000</v>
      </c>
      <c r="D18" s="44"/>
    </row>
    <row r="19" spans="1:4" s="43" customFormat="1" ht="27" customHeight="1">
      <c r="A19" s="116"/>
      <c r="B19" s="52" t="s">
        <v>100</v>
      </c>
      <c r="C19" s="57">
        <v>9300</v>
      </c>
      <c r="D19" s="44"/>
    </row>
    <row r="20" spans="1:4" s="43" customFormat="1" ht="27" customHeight="1">
      <c r="A20" s="111" t="s">
        <v>93</v>
      </c>
      <c r="B20" s="52" t="s">
        <v>163</v>
      </c>
      <c r="C20" s="57">
        <v>169860</v>
      </c>
      <c r="D20" s="44"/>
    </row>
    <row r="21" spans="1:4" s="43" customFormat="1" ht="21" customHeight="1">
      <c r="A21" s="124"/>
      <c r="B21" s="52" t="s">
        <v>151</v>
      </c>
      <c r="C21" s="57">
        <v>2856</v>
      </c>
      <c r="D21" s="44"/>
    </row>
    <row r="22" spans="1:4" s="43" customFormat="1" ht="27.75" customHeight="1">
      <c r="A22" s="124"/>
      <c r="B22" s="52" t="s">
        <v>152</v>
      </c>
      <c r="C22" s="57">
        <f>24.96+3884.04+115.44</f>
        <v>4024.44</v>
      </c>
      <c r="D22" s="44"/>
    </row>
    <row r="23" spans="1:4" s="43" customFormat="1" ht="26.25" customHeight="1">
      <c r="A23" s="124"/>
      <c r="B23" s="52" t="s">
        <v>153</v>
      </c>
      <c r="C23" s="57">
        <v>1500</v>
      </c>
      <c r="D23" s="44"/>
    </row>
    <row r="24" spans="1:4" s="43" customFormat="1" ht="27.75" customHeight="1">
      <c r="A24" s="124"/>
      <c r="B24" s="52" t="s">
        <v>154</v>
      </c>
      <c r="C24" s="57">
        <v>250</v>
      </c>
      <c r="D24" s="44"/>
    </row>
    <row r="25" spans="1:4" s="43" customFormat="1" ht="24" customHeight="1">
      <c r="A25" s="124"/>
      <c r="B25" s="52" t="s">
        <v>155</v>
      </c>
      <c r="C25" s="57">
        <v>2730</v>
      </c>
      <c r="D25" s="44"/>
    </row>
    <row r="26" spans="1:4" s="43" customFormat="1" ht="24" customHeight="1">
      <c r="A26" s="124"/>
      <c r="B26" s="52" t="s">
        <v>156</v>
      </c>
      <c r="C26" s="57">
        <v>135</v>
      </c>
      <c r="D26" s="44"/>
    </row>
    <row r="27" spans="1:4" s="43" customFormat="1" ht="24" customHeight="1">
      <c r="A27" s="113"/>
      <c r="B27" s="52" t="s">
        <v>157</v>
      </c>
      <c r="C27" s="57">
        <v>897</v>
      </c>
      <c r="D27" s="44"/>
    </row>
    <row r="28" spans="1:4" s="43" customFormat="1" ht="27" customHeight="1">
      <c r="A28" s="111" t="s">
        <v>106</v>
      </c>
      <c r="B28" s="52" t="s">
        <v>85</v>
      </c>
      <c r="C28" s="57">
        <v>4800</v>
      </c>
      <c r="D28" s="44"/>
    </row>
    <row r="29" spans="1:4" s="43" customFormat="1" ht="27.75" customHeight="1">
      <c r="A29" s="112"/>
      <c r="B29" s="52" t="s">
        <v>158</v>
      </c>
      <c r="C29" s="57">
        <v>1350</v>
      </c>
      <c r="D29" s="44"/>
    </row>
    <row r="30" spans="1:4" s="43" customFormat="1" ht="24.75" customHeight="1">
      <c r="A30" s="111" t="s">
        <v>67</v>
      </c>
      <c r="B30" s="52" t="s">
        <v>159</v>
      </c>
      <c r="C30" s="57">
        <v>5266.53</v>
      </c>
      <c r="D30" s="44"/>
    </row>
    <row r="31" spans="1:4" s="43" customFormat="1" ht="24.75" customHeight="1">
      <c r="A31" s="113"/>
      <c r="B31" s="52" t="s">
        <v>162</v>
      </c>
      <c r="C31" s="57">
        <v>16700</v>
      </c>
      <c r="D31" s="44"/>
    </row>
    <row r="32" spans="1:4" s="43" customFormat="1" ht="27.75" customHeight="1">
      <c r="A32" s="60" t="s">
        <v>141</v>
      </c>
      <c r="B32" s="52" t="s">
        <v>161</v>
      </c>
      <c r="C32" s="57">
        <v>16000</v>
      </c>
      <c r="D32" s="44"/>
    </row>
    <row r="33" spans="1:4" s="43" customFormat="1" ht="37.5" customHeight="1">
      <c r="A33" s="23" t="s">
        <v>110</v>
      </c>
      <c r="B33" s="24" t="s">
        <v>167</v>
      </c>
      <c r="C33" s="46">
        <v>209413.99</v>
      </c>
      <c r="D33" s="44"/>
    </row>
    <row r="34" spans="1:4" s="43" customFormat="1" ht="18.75">
      <c r="A34" s="23"/>
      <c r="B34" s="23"/>
      <c r="C34" s="23"/>
      <c r="D34" s="44"/>
    </row>
    <row r="35" spans="1:4" s="43" customFormat="1" ht="18.75">
      <c r="A35" s="60"/>
      <c r="B35" s="52"/>
      <c r="C35" s="57"/>
      <c r="D35" s="44"/>
    </row>
    <row r="36" spans="1:5" s="43" customFormat="1" ht="20.25">
      <c r="A36" s="53"/>
      <c r="B36" s="63" t="s">
        <v>24</v>
      </c>
      <c r="C36" s="64">
        <f>C4+C17</f>
        <v>643102.07</v>
      </c>
      <c r="D36" s="44"/>
      <c r="E36" s="45"/>
    </row>
    <row r="37" spans="1:4" s="43" customFormat="1" ht="22.5" customHeight="1">
      <c r="A37" s="53"/>
      <c r="B37" s="63" t="s">
        <v>80</v>
      </c>
      <c r="C37" s="65">
        <f>SUM(C38:C47)</f>
        <v>145845</v>
      </c>
      <c r="D37" s="44"/>
    </row>
    <row r="38" spans="1:4" s="43" customFormat="1" ht="36" customHeight="1">
      <c r="A38" s="60" t="s">
        <v>45</v>
      </c>
      <c r="B38" s="71" t="s">
        <v>164</v>
      </c>
      <c r="C38" s="72">
        <v>9240</v>
      </c>
      <c r="D38" s="44"/>
    </row>
    <row r="39" spans="1:4" s="43" customFormat="1" ht="55.5" customHeight="1">
      <c r="A39" s="60" t="s">
        <v>88</v>
      </c>
      <c r="B39" s="52" t="s">
        <v>165</v>
      </c>
      <c r="C39" s="57">
        <v>7499</v>
      </c>
      <c r="D39" s="44"/>
    </row>
    <row r="40" spans="1:4" s="43" customFormat="1" ht="38.25" customHeight="1">
      <c r="A40" s="51"/>
      <c r="B40" s="52" t="s">
        <v>166</v>
      </c>
      <c r="C40" s="57">
        <v>10000</v>
      </c>
      <c r="D40" s="44"/>
    </row>
    <row r="41" spans="1:4" s="43" customFormat="1" ht="54.75" customHeight="1">
      <c r="A41" s="23" t="s">
        <v>110</v>
      </c>
      <c r="B41" s="26" t="s">
        <v>169</v>
      </c>
      <c r="C41" s="57">
        <v>29126.22</v>
      </c>
      <c r="D41" s="44"/>
    </row>
    <row r="42" spans="1:4" s="43" customFormat="1" ht="54.75" customHeight="1">
      <c r="A42" s="53"/>
      <c r="B42" s="26" t="s">
        <v>170</v>
      </c>
      <c r="C42" s="66">
        <v>873.78</v>
      </c>
      <c r="D42" s="44"/>
    </row>
    <row r="43" spans="1:4" s="43" customFormat="1" ht="53.25" customHeight="1">
      <c r="A43" s="70"/>
      <c r="B43" s="58" t="s">
        <v>168</v>
      </c>
      <c r="C43" s="66">
        <v>89106</v>
      </c>
      <c r="D43" s="44"/>
    </row>
    <row r="44" spans="1:4" s="43" customFormat="1" ht="22.5" customHeight="1">
      <c r="A44" s="70"/>
      <c r="B44" s="63"/>
      <c r="C44" s="65"/>
      <c r="D44" s="44"/>
    </row>
    <row r="45" spans="1:4" s="43" customFormat="1" ht="42.75" customHeight="1">
      <c r="A45" s="59"/>
      <c r="B45" s="68"/>
      <c r="C45" s="46"/>
      <c r="D45" s="44"/>
    </row>
    <row r="46" spans="1:4" s="43" customFormat="1" ht="38.25" customHeight="1" hidden="1">
      <c r="A46" s="23"/>
      <c r="B46" s="27"/>
      <c r="C46" s="46"/>
      <c r="D46" s="44"/>
    </row>
    <row r="47" spans="1:4" s="43" customFormat="1" ht="18.75">
      <c r="A47" s="23"/>
      <c r="B47" s="26"/>
      <c r="C47" s="46"/>
      <c r="D47" s="47"/>
    </row>
    <row r="48" spans="1:4" s="43" customFormat="1" ht="20.25">
      <c r="A48" s="53"/>
      <c r="B48" s="63" t="s">
        <v>81</v>
      </c>
      <c r="C48" s="64">
        <f>C36+C37</f>
        <v>788947.07</v>
      </c>
      <c r="D48" s="22"/>
    </row>
    <row r="49" spans="1:5" s="48" customFormat="1" ht="33.75" customHeight="1">
      <c r="A49" s="55"/>
      <c r="B49" s="54"/>
      <c r="C49" s="67"/>
      <c r="E49" s="30"/>
    </row>
  </sheetData>
  <sheetProtection/>
  <mergeCells count="5">
    <mergeCell ref="A1:D1"/>
    <mergeCell ref="A28:A29"/>
    <mergeCell ref="A18:A19"/>
    <mergeCell ref="A30:A31"/>
    <mergeCell ref="A20:A27"/>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48" max="3" man="1"/>
  </rowBreaks>
</worksheet>
</file>

<file path=xl/worksheets/sheet21.xml><?xml version="1.0" encoding="utf-8"?>
<worksheet xmlns="http://schemas.openxmlformats.org/spreadsheetml/2006/main" xmlns:r="http://schemas.openxmlformats.org/officeDocument/2006/relationships">
  <dimension ref="A1:F54"/>
  <sheetViews>
    <sheetView view="pageBreakPreview" zoomScale="85" zoomScaleSheetLayoutView="85" zoomScalePageLayoutView="0" workbookViewId="0" topLeftCell="A16">
      <selection activeCell="A15" sqref="A15"/>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121</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SUM(C5:C16)</f>
        <v>280279.77</v>
      </c>
      <c r="D4" s="34"/>
    </row>
    <row r="5" spans="1:4" s="35" customFormat="1" ht="40.5" customHeight="1">
      <c r="A5" s="29" t="s">
        <v>77</v>
      </c>
      <c r="B5" s="52" t="s">
        <v>127</v>
      </c>
      <c r="C5" s="56">
        <f>35850+17738.05</f>
        <v>53588.05</v>
      </c>
      <c r="D5" s="34"/>
    </row>
    <row r="6" spans="1:4" s="35" customFormat="1" ht="21" customHeight="1">
      <c r="A6" s="23" t="s">
        <v>38</v>
      </c>
      <c r="B6" s="24" t="s">
        <v>39</v>
      </c>
      <c r="C6" s="56">
        <v>60353.4</v>
      </c>
      <c r="D6" s="34"/>
    </row>
    <row r="7" spans="1:4" s="35" customFormat="1" ht="21" customHeight="1">
      <c r="A7" s="23"/>
      <c r="B7" s="24" t="s">
        <v>133</v>
      </c>
      <c r="C7" s="56">
        <v>99694</v>
      </c>
      <c r="D7" s="34"/>
    </row>
    <row r="8" spans="1:4" s="35" customFormat="1" ht="21" customHeight="1">
      <c r="A8" s="23"/>
      <c r="B8" s="24" t="s">
        <v>134</v>
      </c>
      <c r="C8" s="56">
        <v>4930.88</v>
      </c>
      <c r="D8" s="34"/>
    </row>
    <row r="9" spans="1:4" s="35" customFormat="1" ht="19.5" customHeight="1">
      <c r="A9" s="23" t="s">
        <v>40</v>
      </c>
      <c r="B9" s="24" t="s">
        <v>140</v>
      </c>
      <c r="C9" s="56">
        <v>5289.58</v>
      </c>
      <c r="D9" s="34"/>
    </row>
    <row r="10" spans="1:4" s="35" customFormat="1" ht="22.5" customHeight="1">
      <c r="A10" s="23" t="s">
        <v>30</v>
      </c>
      <c r="B10" s="24" t="s">
        <v>37</v>
      </c>
      <c r="C10" s="56"/>
      <c r="D10" s="34"/>
    </row>
    <row r="11" spans="1:4" s="35" customFormat="1" ht="21" customHeight="1">
      <c r="A11" s="38"/>
      <c r="B11" s="24" t="s">
        <v>36</v>
      </c>
      <c r="C11" s="56">
        <v>54380.36</v>
      </c>
      <c r="D11" s="34"/>
    </row>
    <row r="12" spans="1:6" s="35" customFormat="1" ht="21" customHeight="1">
      <c r="A12" s="23"/>
      <c r="B12" s="24" t="s">
        <v>114</v>
      </c>
      <c r="C12" s="57">
        <v>233.5</v>
      </c>
      <c r="D12" s="34"/>
      <c r="F12" s="40"/>
    </row>
    <row r="13" spans="1:4" s="35" customFormat="1" ht="21" customHeight="1">
      <c r="A13" s="23"/>
      <c r="B13" s="24"/>
      <c r="C13" s="57"/>
      <c r="D13" s="34"/>
    </row>
    <row r="14" spans="1:4" s="35" customFormat="1" ht="21" customHeight="1">
      <c r="A14" s="23"/>
      <c r="B14" s="24"/>
      <c r="C14" s="57"/>
      <c r="D14" s="34"/>
    </row>
    <row r="15" spans="1:4" s="35" customFormat="1" ht="39" customHeight="1">
      <c r="A15" s="29" t="s">
        <v>78</v>
      </c>
      <c r="B15" s="24" t="s">
        <v>135</v>
      </c>
      <c r="C15" s="56">
        <v>1810</v>
      </c>
      <c r="D15" s="34"/>
    </row>
    <row r="16" spans="1:4" s="35" customFormat="1" ht="21" customHeight="1">
      <c r="A16" s="23"/>
      <c r="B16" s="24"/>
      <c r="C16" s="57"/>
      <c r="D16" s="34"/>
    </row>
    <row r="17" spans="1:4" s="43" customFormat="1" ht="21" customHeight="1" hidden="1">
      <c r="A17" s="23"/>
      <c r="B17" s="23"/>
      <c r="C17" s="61"/>
      <c r="D17" s="42"/>
    </row>
    <row r="18" spans="1:4" s="43" customFormat="1" ht="15" customHeight="1" hidden="1">
      <c r="A18" s="23"/>
      <c r="B18" s="23"/>
      <c r="C18" s="61"/>
      <c r="D18" s="42" t="s">
        <v>31</v>
      </c>
    </row>
    <row r="19" spans="1:4" s="43" customFormat="1" ht="21.75" customHeight="1">
      <c r="A19" s="50" t="s">
        <v>27</v>
      </c>
      <c r="B19" s="28" t="s">
        <v>79</v>
      </c>
      <c r="C19" s="62">
        <f>SUM(C20:C47)</f>
        <v>466686.55000000005</v>
      </c>
      <c r="D19" s="42"/>
    </row>
    <row r="20" spans="1:4" s="43" customFormat="1" ht="20.25" customHeight="1">
      <c r="A20" s="111" t="s">
        <v>67</v>
      </c>
      <c r="B20" s="52" t="s">
        <v>126</v>
      </c>
      <c r="C20" s="57">
        <v>3842</v>
      </c>
      <c r="D20" s="44"/>
    </row>
    <row r="21" spans="1:4" s="43" customFormat="1" ht="22.5" customHeight="1">
      <c r="A21" s="112"/>
      <c r="B21" s="52" t="s">
        <v>128</v>
      </c>
      <c r="C21" s="57">
        <v>398.49</v>
      </c>
      <c r="D21" s="44"/>
    </row>
    <row r="22" spans="1:4" s="43" customFormat="1" ht="19.5" customHeight="1">
      <c r="A22" s="112"/>
      <c r="B22" s="52" t="s">
        <v>129</v>
      </c>
      <c r="C22" s="57">
        <v>600</v>
      </c>
      <c r="D22" s="44"/>
    </row>
    <row r="23" spans="1:4" s="43" customFormat="1" ht="27.75" customHeight="1">
      <c r="A23" s="116"/>
      <c r="B23" s="52" t="s">
        <v>148</v>
      </c>
      <c r="C23" s="57">
        <v>1673.34</v>
      </c>
      <c r="D23" s="44"/>
    </row>
    <row r="24" spans="1:4" s="43" customFormat="1" ht="42" customHeight="1">
      <c r="A24" s="51" t="s">
        <v>130</v>
      </c>
      <c r="B24" s="52" t="s">
        <v>131</v>
      </c>
      <c r="C24" s="57">
        <v>450</v>
      </c>
      <c r="D24" s="44"/>
    </row>
    <row r="25" spans="1:4" s="43" customFormat="1" ht="27.75" customHeight="1">
      <c r="A25" s="111" t="s">
        <v>88</v>
      </c>
      <c r="B25" s="52" t="s">
        <v>132</v>
      </c>
      <c r="C25" s="57">
        <f>17.12+1241.52+2958.24+34.25+29.97</f>
        <v>4281.099999999999</v>
      </c>
      <c r="D25" s="44"/>
    </row>
    <row r="26" spans="1:4" s="43" customFormat="1" ht="31.5" customHeight="1">
      <c r="A26" s="116"/>
      <c r="B26" s="52" t="s">
        <v>84</v>
      </c>
      <c r="C26" s="57">
        <f>580+580</f>
        <v>1160</v>
      </c>
      <c r="D26" s="44"/>
    </row>
    <row r="27" spans="1:4" s="43" customFormat="1" ht="27" customHeight="1">
      <c r="A27" s="111" t="s">
        <v>94</v>
      </c>
      <c r="B27" s="52" t="s">
        <v>107</v>
      </c>
      <c r="C27" s="57">
        <v>1000</v>
      </c>
      <c r="D27" s="44"/>
    </row>
    <row r="28" spans="1:4" s="43" customFormat="1" ht="27.75" customHeight="1">
      <c r="A28" s="112"/>
      <c r="B28" s="52" t="s">
        <v>136</v>
      </c>
      <c r="C28" s="57">
        <f>3000+2000</f>
        <v>5000</v>
      </c>
      <c r="D28" s="44"/>
    </row>
    <row r="29" spans="1:4" s="43" customFormat="1" ht="32.25" customHeight="1">
      <c r="A29" s="112"/>
      <c r="B29" s="52" t="s">
        <v>137</v>
      </c>
      <c r="C29" s="57">
        <v>210</v>
      </c>
      <c r="D29" s="44"/>
    </row>
    <row r="30" spans="1:4" s="43" customFormat="1" ht="36.75" customHeight="1">
      <c r="A30" s="116"/>
      <c r="B30" s="52" t="s">
        <v>138</v>
      </c>
      <c r="C30" s="57">
        <v>11710.18</v>
      </c>
      <c r="D30" s="44"/>
    </row>
    <row r="31" spans="1:4" s="43" customFormat="1" ht="42" customHeight="1">
      <c r="A31" s="51" t="s">
        <v>45</v>
      </c>
      <c r="B31" s="52" t="s">
        <v>139</v>
      </c>
      <c r="C31" s="57">
        <v>11941.9</v>
      </c>
      <c r="D31" s="44"/>
    </row>
    <row r="32" spans="1:4" s="43" customFormat="1" ht="27.75" customHeight="1">
      <c r="A32" s="51" t="s">
        <v>102</v>
      </c>
      <c r="B32" s="52" t="s">
        <v>83</v>
      </c>
      <c r="C32" s="57">
        <v>698.21</v>
      </c>
      <c r="D32" s="44"/>
    </row>
    <row r="33" spans="1:4" s="43" customFormat="1" ht="30" customHeight="1">
      <c r="A33" s="60" t="s">
        <v>141</v>
      </c>
      <c r="B33" s="52" t="s">
        <v>107</v>
      </c>
      <c r="C33" s="57">
        <v>4496.75</v>
      </c>
      <c r="D33" s="44"/>
    </row>
    <row r="34" spans="1:4" s="43" customFormat="1" ht="28.5" customHeight="1">
      <c r="A34" s="111" t="s">
        <v>98</v>
      </c>
      <c r="B34" s="52" t="s">
        <v>83</v>
      </c>
      <c r="C34" s="57">
        <v>362.05</v>
      </c>
      <c r="D34" s="44"/>
    </row>
    <row r="35" spans="1:4" s="43" customFormat="1" ht="28.5" customHeight="1">
      <c r="A35" s="112"/>
      <c r="B35" s="52" t="s">
        <v>142</v>
      </c>
      <c r="C35" s="57">
        <v>10000</v>
      </c>
      <c r="D35" s="44"/>
    </row>
    <row r="36" spans="1:4" s="43" customFormat="1" ht="56.25" customHeight="1">
      <c r="A36" s="112"/>
      <c r="B36" s="52" t="s">
        <v>143</v>
      </c>
      <c r="C36" s="57">
        <v>2000</v>
      </c>
      <c r="D36" s="44"/>
    </row>
    <row r="37" spans="1:4" s="43" customFormat="1" ht="55.5" customHeight="1">
      <c r="A37" s="112"/>
      <c r="B37" s="52" t="s">
        <v>144</v>
      </c>
      <c r="C37" s="57">
        <v>2500</v>
      </c>
      <c r="D37" s="44"/>
    </row>
    <row r="38" spans="1:4" s="43" customFormat="1" ht="55.5" customHeight="1">
      <c r="A38" s="112"/>
      <c r="B38" s="52" t="s">
        <v>146</v>
      </c>
      <c r="C38" s="57">
        <v>30000</v>
      </c>
      <c r="D38" s="44"/>
    </row>
    <row r="39" spans="1:4" s="43" customFormat="1" ht="42" customHeight="1">
      <c r="A39" s="112"/>
      <c r="B39" s="52" t="s">
        <v>145</v>
      </c>
      <c r="C39" s="57">
        <v>6000</v>
      </c>
      <c r="D39" s="44"/>
    </row>
    <row r="40" spans="1:4" s="43" customFormat="1" ht="42" customHeight="1">
      <c r="A40" s="116"/>
      <c r="B40" s="52" t="s">
        <v>147</v>
      </c>
      <c r="C40" s="57">
        <v>18900</v>
      </c>
      <c r="D40" s="44"/>
    </row>
    <row r="41" spans="1:4" s="43" customFormat="1" ht="44.25" customHeight="1">
      <c r="A41" s="60" t="s">
        <v>86</v>
      </c>
      <c r="B41" s="52" t="s">
        <v>122</v>
      </c>
      <c r="C41" s="39">
        <v>23441.46</v>
      </c>
      <c r="D41" s="44"/>
    </row>
    <row r="42" spans="1:4" s="43" customFormat="1" ht="18" customHeight="1" hidden="1">
      <c r="A42" s="51"/>
      <c r="B42" s="52" t="s">
        <v>122</v>
      </c>
      <c r="C42" s="21"/>
      <c r="D42" s="25"/>
    </row>
    <row r="43" spans="1:4" s="43" customFormat="1" ht="18" customHeight="1" hidden="1">
      <c r="A43" s="51"/>
      <c r="B43" s="52" t="s">
        <v>122</v>
      </c>
      <c r="C43" s="21"/>
      <c r="D43" s="25"/>
    </row>
    <row r="44" spans="1:4" s="43" customFormat="1" ht="18" customHeight="1" hidden="1">
      <c r="A44" s="51"/>
      <c r="B44" s="52" t="s">
        <v>122</v>
      </c>
      <c r="C44" s="21"/>
      <c r="D44" s="25"/>
    </row>
    <row r="45" spans="1:4" s="43" customFormat="1" ht="42" customHeight="1">
      <c r="A45" s="51"/>
      <c r="B45" s="52" t="s">
        <v>123</v>
      </c>
      <c r="C45" s="21">
        <v>10529.53</v>
      </c>
      <c r="D45" s="25"/>
    </row>
    <row r="46" spans="1:4" s="43" customFormat="1" ht="44.25" customHeight="1">
      <c r="A46" s="51"/>
      <c r="B46" s="52" t="s">
        <v>124</v>
      </c>
      <c r="C46" s="21">
        <v>301021.83</v>
      </c>
      <c r="D46" s="25"/>
    </row>
    <row r="47" spans="1:4" s="43" customFormat="1" ht="42.75" customHeight="1">
      <c r="A47" s="51"/>
      <c r="B47" s="52" t="s">
        <v>125</v>
      </c>
      <c r="C47" s="21">
        <v>14469.71</v>
      </c>
      <c r="D47" s="25"/>
    </row>
    <row r="48" spans="1:5" s="43" customFormat="1" ht="20.25">
      <c r="A48" s="53"/>
      <c r="B48" s="63" t="s">
        <v>24</v>
      </c>
      <c r="C48" s="64">
        <f>C4+C19</f>
        <v>746966.3200000001</v>
      </c>
      <c r="D48" s="44"/>
      <c r="E48" s="45"/>
    </row>
    <row r="49" spans="1:4" s="43" customFormat="1" ht="22.5" customHeight="1">
      <c r="A49" s="53"/>
      <c r="B49" s="63" t="s">
        <v>80</v>
      </c>
      <c r="C49" s="65">
        <f>SUM(C50:C52)</f>
        <v>0</v>
      </c>
      <c r="D49" s="44"/>
    </row>
    <row r="50" spans="1:4" s="43" customFormat="1" ht="42.75" customHeight="1">
      <c r="A50" s="59"/>
      <c r="B50" s="68"/>
      <c r="C50" s="46"/>
      <c r="D50" s="44"/>
    </row>
    <row r="51" spans="1:4" s="43" customFormat="1" ht="38.25" customHeight="1" hidden="1">
      <c r="A51" s="23"/>
      <c r="B51" s="27"/>
      <c r="C51" s="46"/>
      <c r="D51" s="44"/>
    </row>
    <row r="52" spans="1:4" s="43" customFormat="1" ht="18.75">
      <c r="A52" s="23"/>
      <c r="B52" s="26"/>
      <c r="C52" s="46"/>
      <c r="D52" s="47"/>
    </row>
    <row r="53" spans="1:4" s="43" customFormat="1" ht="20.25">
      <c r="A53" s="53"/>
      <c r="B53" s="63" t="s">
        <v>81</v>
      </c>
      <c r="C53" s="64">
        <f>C48+C49</f>
        <v>746966.3200000001</v>
      </c>
      <c r="D53" s="22"/>
    </row>
    <row r="54" spans="1:5" s="48" customFormat="1" ht="33.75" customHeight="1">
      <c r="A54" s="55"/>
      <c r="B54" s="54"/>
      <c r="C54" s="67"/>
      <c r="E54" s="30"/>
    </row>
  </sheetData>
  <sheetProtection/>
  <mergeCells count="5">
    <mergeCell ref="A34:A40"/>
    <mergeCell ref="A1:D1"/>
    <mergeCell ref="A20:A23"/>
    <mergeCell ref="A25:A26"/>
    <mergeCell ref="A27:A30"/>
  </mergeCells>
  <printOptions/>
  <pageMargins left="0.5905511811023623" right="0.15748031496062992" top="0.15748031496062992" bottom="0.15748031496062992" header="0.15748031496062992" footer="0.15748031496062992"/>
  <pageSetup horizontalDpi="600" verticalDpi="600" orientation="portrait" paperSize="9" scale="59" r:id="rId1"/>
  <rowBreaks count="1" manualBreakCount="1">
    <brk id="53" max="3" man="1"/>
  </rowBreaks>
</worksheet>
</file>

<file path=xl/worksheets/sheet22.xml><?xml version="1.0" encoding="utf-8"?>
<worksheet xmlns="http://schemas.openxmlformats.org/spreadsheetml/2006/main" xmlns:r="http://schemas.openxmlformats.org/officeDocument/2006/relationships">
  <dimension ref="A1:F31"/>
  <sheetViews>
    <sheetView view="pageBreakPreview" zoomScale="85" zoomScaleSheetLayoutView="85" zoomScalePageLayoutView="0" workbookViewId="0" topLeftCell="A1">
      <selection activeCell="C25" sqref="C25"/>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113</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SUM(C5:C15)</f>
        <v>189709.75</v>
      </c>
      <c r="D4" s="34"/>
    </row>
    <row r="5" spans="1:4" s="35" customFormat="1" ht="22.5" customHeight="1">
      <c r="A5" s="29" t="s">
        <v>77</v>
      </c>
      <c r="B5" s="52" t="s">
        <v>119</v>
      </c>
      <c r="C5" s="56">
        <f>864.95+10700</f>
        <v>11564.95</v>
      </c>
      <c r="D5" s="34"/>
    </row>
    <row r="6" spans="1:4" s="35" customFormat="1" ht="21" customHeight="1">
      <c r="A6" s="23" t="s">
        <v>38</v>
      </c>
      <c r="B6" s="24"/>
      <c r="C6" s="56"/>
      <c r="D6" s="34"/>
    </row>
    <row r="7" spans="1:4" s="35" customFormat="1" ht="21" customHeight="1">
      <c r="A7" s="23"/>
      <c r="B7" s="24"/>
      <c r="C7" s="56"/>
      <c r="D7" s="34"/>
    </row>
    <row r="8" spans="1:4" s="35" customFormat="1" ht="19.5" customHeight="1">
      <c r="A8" s="23" t="s">
        <v>40</v>
      </c>
      <c r="B8" s="24" t="s">
        <v>115</v>
      </c>
      <c r="C8" s="56">
        <v>68948.53</v>
      </c>
      <c r="D8" s="34"/>
    </row>
    <row r="9" spans="1:4" s="35" customFormat="1" ht="22.5" customHeight="1">
      <c r="A9" s="23" t="s">
        <v>30</v>
      </c>
      <c r="B9" s="24" t="s">
        <v>37</v>
      </c>
      <c r="C9" s="56">
        <f>165</f>
        <v>165</v>
      </c>
      <c r="D9" s="34"/>
    </row>
    <row r="10" spans="1:4" s="35" customFormat="1" ht="21" customHeight="1">
      <c r="A10" s="38"/>
      <c r="B10" s="24" t="s">
        <v>36</v>
      </c>
      <c r="C10" s="56">
        <f>93952.52+7000+855.36</f>
        <v>101807.88</v>
      </c>
      <c r="D10" s="34"/>
    </row>
    <row r="11" spans="1:6" s="35" customFormat="1" ht="21" customHeight="1">
      <c r="A11" s="23"/>
      <c r="B11" s="24" t="s">
        <v>114</v>
      </c>
      <c r="C11" s="57">
        <f>7223.39</f>
        <v>7223.39</v>
      </c>
      <c r="D11" s="34"/>
      <c r="F11" s="40"/>
    </row>
    <row r="12" spans="1:4" s="35" customFormat="1" ht="21" customHeight="1">
      <c r="A12" s="23"/>
      <c r="B12" s="24"/>
      <c r="C12" s="57"/>
      <c r="D12" s="34"/>
    </row>
    <row r="13" spans="1:4" s="35" customFormat="1" ht="21" customHeight="1">
      <c r="A13" s="23"/>
      <c r="B13" s="24"/>
      <c r="C13" s="57"/>
      <c r="D13" s="34"/>
    </row>
    <row r="14" spans="1:4" s="35" customFormat="1" ht="39" customHeight="1">
      <c r="A14" s="29" t="s">
        <v>78</v>
      </c>
      <c r="B14" s="24"/>
      <c r="C14" s="56"/>
      <c r="D14" s="34"/>
    </row>
    <row r="15" spans="1:4" s="35" customFormat="1" ht="21" customHeight="1">
      <c r="A15" s="23"/>
      <c r="B15" s="24"/>
      <c r="C15" s="57"/>
      <c r="D15" s="34"/>
    </row>
    <row r="16" spans="1:4" s="43" customFormat="1" ht="21" customHeight="1" hidden="1">
      <c r="A16" s="23"/>
      <c r="B16" s="23"/>
      <c r="C16" s="61"/>
      <c r="D16" s="42"/>
    </row>
    <row r="17" spans="1:4" s="43" customFormat="1" ht="15" customHeight="1" hidden="1">
      <c r="A17" s="23"/>
      <c r="B17" s="23"/>
      <c r="C17" s="61"/>
      <c r="D17" s="42" t="s">
        <v>31</v>
      </c>
    </row>
    <row r="18" spans="1:4" s="43" customFormat="1" ht="21.75" customHeight="1">
      <c r="A18" s="50" t="s">
        <v>27</v>
      </c>
      <c r="B18" s="28" t="s">
        <v>79</v>
      </c>
      <c r="C18" s="62">
        <f>SUM(C19:C24)</f>
        <v>165179.37</v>
      </c>
      <c r="D18" s="42"/>
    </row>
    <row r="19" spans="1:4" s="43" customFormat="1" ht="37.5" customHeight="1">
      <c r="A19" s="60" t="s">
        <v>67</v>
      </c>
      <c r="B19" s="52" t="s">
        <v>116</v>
      </c>
      <c r="C19" s="57">
        <v>163650</v>
      </c>
      <c r="D19" s="44"/>
    </row>
    <row r="20" spans="1:4" s="43" customFormat="1" ht="44.25" customHeight="1">
      <c r="A20" s="60" t="s">
        <v>44</v>
      </c>
      <c r="B20" s="52" t="s">
        <v>118</v>
      </c>
      <c r="C20" s="57">
        <v>1500</v>
      </c>
      <c r="D20" s="44"/>
    </row>
    <row r="21" spans="1:4" s="43" customFormat="1" ht="18" customHeight="1" hidden="1">
      <c r="A21" s="51"/>
      <c r="B21" s="24"/>
      <c r="C21" s="21"/>
      <c r="D21" s="25"/>
    </row>
    <row r="22" spans="1:4" s="43" customFormat="1" ht="18" customHeight="1" hidden="1">
      <c r="A22" s="51"/>
      <c r="B22" s="24"/>
      <c r="C22" s="21"/>
      <c r="D22" s="25"/>
    </row>
    <row r="23" spans="1:4" s="43" customFormat="1" ht="18" customHeight="1" hidden="1">
      <c r="A23" s="51"/>
      <c r="B23" s="24"/>
      <c r="C23" s="21"/>
      <c r="D23" s="25"/>
    </row>
    <row r="24" spans="1:4" s="43" customFormat="1" ht="21.75" customHeight="1">
      <c r="A24" s="51"/>
      <c r="B24" s="24" t="s">
        <v>120</v>
      </c>
      <c r="C24" s="21">
        <v>29.37</v>
      </c>
      <c r="D24" s="25"/>
    </row>
    <row r="25" spans="1:5" s="43" customFormat="1" ht="20.25">
      <c r="A25" s="53"/>
      <c r="B25" s="63" t="s">
        <v>24</v>
      </c>
      <c r="C25" s="64">
        <f>C4+C18</f>
        <v>354889.12</v>
      </c>
      <c r="D25" s="44"/>
      <c r="E25" s="45"/>
    </row>
    <row r="26" spans="1:4" s="43" customFormat="1" ht="22.5" customHeight="1">
      <c r="A26" s="53"/>
      <c r="B26" s="63" t="s">
        <v>80</v>
      </c>
      <c r="C26" s="65">
        <f>SUM(C27:C29)</f>
        <v>367000</v>
      </c>
      <c r="D26" s="44"/>
    </row>
    <row r="27" spans="1:4" s="43" customFormat="1" ht="42.75" customHeight="1">
      <c r="A27" s="59" t="s">
        <v>95</v>
      </c>
      <c r="B27" s="68" t="s">
        <v>117</v>
      </c>
      <c r="C27" s="46">
        <v>367000</v>
      </c>
      <c r="D27" s="44"/>
    </row>
    <row r="28" spans="1:4" s="43" customFormat="1" ht="38.25" customHeight="1" hidden="1">
      <c r="A28" s="23"/>
      <c r="B28" s="27"/>
      <c r="C28" s="46"/>
      <c r="D28" s="44"/>
    </row>
    <row r="29" spans="1:4" s="43" customFormat="1" ht="18.75">
      <c r="A29" s="23"/>
      <c r="B29" s="26"/>
      <c r="C29" s="46"/>
      <c r="D29" s="47"/>
    </row>
    <row r="30" spans="1:4" s="43" customFormat="1" ht="20.25">
      <c r="A30" s="53"/>
      <c r="B30" s="63" t="s">
        <v>81</v>
      </c>
      <c r="C30" s="64">
        <f>C25+C26</f>
        <v>721889.12</v>
      </c>
      <c r="D30" s="22"/>
    </row>
    <row r="31" spans="1:5" s="48" customFormat="1" ht="33.75" customHeight="1">
      <c r="A31" s="55"/>
      <c r="B31" s="54"/>
      <c r="C31" s="67"/>
      <c r="E31" s="30"/>
    </row>
  </sheetData>
  <sheetProtection/>
  <mergeCells count="1">
    <mergeCell ref="A1:D1"/>
  </mergeCells>
  <printOptions/>
  <pageMargins left="0.5905511811023623" right="0.15748031496062992" top="0.15748031496062992" bottom="0.15748031496062992" header="0.15748031496062992" footer="0.15748031496062992"/>
  <pageSetup horizontalDpi="600" verticalDpi="600" orientation="portrait" paperSize="9" scale="61" r:id="rId1"/>
  <rowBreaks count="1" manualBreakCount="1">
    <brk id="30" max="3" man="1"/>
  </rowBreaks>
</worksheet>
</file>

<file path=xl/worksheets/sheet23.xml><?xml version="1.0" encoding="utf-8"?>
<worksheet xmlns="http://schemas.openxmlformats.org/spreadsheetml/2006/main" xmlns:r="http://schemas.openxmlformats.org/officeDocument/2006/relationships">
  <dimension ref="A1:F31"/>
  <sheetViews>
    <sheetView tabSelected="1" view="pageBreakPreview" zoomScale="85" zoomScaleSheetLayoutView="85" zoomScalePageLayoutView="0" workbookViewId="0" topLeftCell="A1">
      <selection activeCell="E19" sqref="E19"/>
    </sheetView>
  </sheetViews>
  <sheetFormatPr defaultColWidth="9.140625" defaultRowHeight="15"/>
  <cols>
    <col min="1" max="1" width="31.28125" style="30" customWidth="1"/>
    <col min="2" max="2" width="77.28125" style="30" customWidth="1"/>
    <col min="3" max="3" width="22.00390625" style="49" customWidth="1"/>
    <col min="4" max="4" width="8.8515625" style="48" hidden="1" customWidth="1"/>
    <col min="5" max="5" width="19.28125" style="30" customWidth="1"/>
    <col min="6" max="6" width="11.7109375" style="30" bestFit="1" customWidth="1"/>
    <col min="7" max="16384" width="9.140625" style="30" customWidth="1"/>
  </cols>
  <sheetData>
    <row r="1" spans="1:4" ht="22.5">
      <c r="A1" s="109" t="s">
        <v>111</v>
      </c>
      <c r="B1" s="109"/>
      <c r="C1" s="109"/>
      <c r="D1" s="109"/>
    </row>
    <row r="2" spans="1:4" ht="18.75">
      <c r="A2" s="30" t="s">
        <v>31</v>
      </c>
      <c r="C2" s="31"/>
      <c r="D2" s="32"/>
    </row>
    <row r="3" spans="1:4" s="35" customFormat="1" ht="24" customHeight="1">
      <c r="A3" s="23"/>
      <c r="B3" s="28" t="s">
        <v>28</v>
      </c>
      <c r="C3" s="33" t="s">
        <v>29</v>
      </c>
      <c r="D3" s="34"/>
    </row>
    <row r="4" spans="1:4" s="35" customFormat="1" ht="24" customHeight="1">
      <c r="A4" s="28" t="s">
        <v>75</v>
      </c>
      <c r="B4" s="28" t="s">
        <v>76</v>
      </c>
      <c r="C4" s="36">
        <f>SUM(C5:C15)</f>
        <v>0</v>
      </c>
      <c r="D4" s="34"/>
    </row>
    <row r="5" spans="1:4" s="35" customFormat="1" ht="22.5" customHeight="1">
      <c r="A5" s="29" t="s">
        <v>77</v>
      </c>
      <c r="B5" s="52"/>
      <c r="C5" s="56"/>
      <c r="D5" s="34"/>
    </row>
    <row r="6" spans="1:4" s="35" customFormat="1" ht="21" customHeight="1">
      <c r="A6" s="23" t="s">
        <v>38</v>
      </c>
      <c r="B6" s="24"/>
      <c r="C6" s="56"/>
      <c r="D6" s="34"/>
    </row>
    <row r="7" spans="1:4" s="35" customFormat="1" ht="21" customHeight="1">
      <c r="A7" s="23"/>
      <c r="B7" s="24"/>
      <c r="C7" s="56"/>
      <c r="D7" s="34"/>
    </row>
    <row r="8" spans="1:4" s="35" customFormat="1" ht="19.5" customHeight="1">
      <c r="A8" s="23" t="s">
        <v>40</v>
      </c>
      <c r="B8" s="24"/>
      <c r="C8" s="56"/>
      <c r="D8" s="34"/>
    </row>
    <row r="9" spans="1:4" s="35" customFormat="1" ht="22.5" customHeight="1">
      <c r="A9" s="23" t="s">
        <v>30</v>
      </c>
      <c r="B9" s="24"/>
      <c r="C9" s="56"/>
      <c r="D9" s="34"/>
    </row>
    <row r="10" spans="1:4" s="35" customFormat="1" ht="21" customHeight="1">
      <c r="A10" s="38"/>
      <c r="B10" s="24"/>
      <c r="C10" s="56"/>
      <c r="D10" s="34"/>
    </row>
    <row r="11" spans="1:6" s="35" customFormat="1" ht="21" customHeight="1">
      <c r="A11" s="23"/>
      <c r="B11" s="24"/>
      <c r="C11" s="57"/>
      <c r="D11" s="34"/>
      <c r="F11" s="40"/>
    </row>
    <row r="12" spans="1:4" s="35" customFormat="1" ht="21" customHeight="1">
      <c r="A12" s="23"/>
      <c r="B12" s="24"/>
      <c r="C12" s="57"/>
      <c r="D12" s="34"/>
    </row>
    <row r="13" spans="1:4" s="35" customFormat="1" ht="21" customHeight="1">
      <c r="A13" s="23"/>
      <c r="B13" s="24"/>
      <c r="C13" s="57"/>
      <c r="D13" s="34"/>
    </row>
    <row r="14" spans="1:4" s="35" customFormat="1" ht="39" customHeight="1">
      <c r="A14" s="29" t="s">
        <v>78</v>
      </c>
      <c r="B14" s="24"/>
      <c r="C14" s="56"/>
      <c r="D14" s="34"/>
    </row>
    <row r="15" spans="1:4" s="35" customFormat="1" ht="21" customHeight="1">
      <c r="A15" s="23"/>
      <c r="B15" s="24"/>
      <c r="C15" s="57"/>
      <c r="D15" s="34"/>
    </row>
    <row r="16" spans="1:4" s="43" customFormat="1" ht="21" customHeight="1" hidden="1">
      <c r="A16" s="23"/>
      <c r="B16" s="23"/>
      <c r="C16" s="61"/>
      <c r="D16" s="42"/>
    </row>
    <row r="17" spans="1:4" s="43" customFormat="1" ht="15" customHeight="1" hidden="1">
      <c r="A17" s="23"/>
      <c r="B17" s="23"/>
      <c r="C17" s="61"/>
      <c r="D17" s="42" t="s">
        <v>31</v>
      </c>
    </row>
    <row r="18" spans="1:4" s="43" customFormat="1" ht="21.75" customHeight="1">
      <c r="A18" s="50" t="s">
        <v>27</v>
      </c>
      <c r="B18" s="28" t="s">
        <v>79</v>
      </c>
      <c r="C18" s="62">
        <f>SUM(C19:C24)</f>
        <v>0</v>
      </c>
      <c r="D18" s="42"/>
    </row>
    <row r="19" spans="1:4" s="43" customFormat="1" ht="37.5" customHeight="1">
      <c r="A19" s="60"/>
      <c r="B19" s="52"/>
      <c r="C19" s="57"/>
      <c r="D19" s="44"/>
    </row>
    <row r="20" spans="1:4" s="43" customFormat="1" ht="23.25" customHeight="1">
      <c r="A20" s="60"/>
      <c r="B20" s="52"/>
      <c r="C20" s="57"/>
      <c r="D20" s="44"/>
    </row>
    <row r="21" spans="1:4" s="43" customFormat="1" ht="18" customHeight="1" hidden="1">
      <c r="A21" s="51"/>
      <c r="B21" s="24"/>
      <c r="C21" s="21"/>
      <c r="D21" s="25"/>
    </row>
    <row r="22" spans="1:4" s="43" customFormat="1" ht="18" customHeight="1" hidden="1">
      <c r="A22" s="51"/>
      <c r="B22" s="24"/>
      <c r="C22" s="21"/>
      <c r="D22" s="25"/>
    </row>
    <row r="23" spans="1:4" s="43" customFormat="1" ht="18" customHeight="1" hidden="1">
      <c r="A23" s="51"/>
      <c r="B23" s="24"/>
      <c r="C23" s="21"/>
      <c r="D23" s="25"/>
    </row>
    <row r="24" spans="1:4" s="43" customFormat="1" ht="21.75" customHeight="1">
      <c r="A24" s="51"/>
      <c r="B24" s="24"/>
      <c r="C24" s="21"/>
      <c r="D24" s="25"/>
    </row>
    <row r="25" spans="1:5" s="43" customFormat="1" ht="20.25">
      <c r="A25" s="53"/>
      <c r="B25" s="63" t="s">
        <v>24</v>
      </c>
      <c r="C25" s="64">
        <f>C4+C18</f>
        <v>0</v>
      </c>
      <c r="D25" s="44"/>
      <c r="E25" s="45"/>
    </row>
    <row r="26" spans="1:4" s="43" customFormat="1" ht="22.5" customHeight="1">
      <c r="A26" s="53"/>
      <c r="B26" s="63" t="s">
        <v>80</v>
      </c>
      <c r="C26" s="65">
        <f>SUM(C27:C29)</f>
        <v>42528.24</v>
      </c>
      <c r="D26" s="44"/>
    </row>
    <row r="27" spans="1:4" s="43" customFormat="1" ht="79.5" customHeight="1">
      <c r="A27" s="59" t="s">
        <v>110</v>
      </c>
      <c r="B27" s="23" t="s">
        <v>112</v>
      </c>
      <c r="C27" s="46">
        <v>42528.24</v>
      </c>
      <c r="D27" s="44"/>
    </row>
    <row r="28" spans="1:4" s="43" customFormat="1" ht="38.25" customHeight="1" hidden="1">
      <c r="A28" s="23"/>
      <c r="B28" s="27"/>
      <c r="C28" s="46"/>
      <c r="D28" s="44"/>
    </row>
    <row r="29" spans="1:4" s="43" customFormat="1" ht="18.75">
      <c r="A29" s="23"/>
      <c r="B29" s="26"/>
      <c r="C29" s="46"/>
      <c r="D29" s="47"/>
    </row>
    <row r="30" spans="1:4" s="43" customFormat="1" ht="20.25">
      <c r="A30" s="53"/>
      <c r="B30" s="63" t="s">
        <v>81</v>
      </c>
      <c r="C30" s="64">
        <f>C25+C26</f>
        <v>42528.24</v>
      </c>
      <c r="D30" s="22"/>
    </row>
    <row r="31" spans="1:5" s="48" customFormat="1" ht="33.75" customHeight="1">
      <c r="A31" s="55"/>
      <c r="B31" s="54"/>
      <c r="C31" s="67"/>
      <c r="E31" s="30"/>
    </row>
  </sheetData>
  <sheetProtection/>
  <mergeCells count="1">
    <mergeCell ref="A1:D1"/>
  </mergeCells>
  <printOptions/>
  <pageMargins left="0.5905511811023623" right="0.15748031496062992" top="0.15748031496062992" bottom="0.15748031496062992" header="0.15748031496062992" footer="0.15748031496062992"/>
  <pageSetup horizontalDpi="600" verticalDpi="600" orientation="portrait" paperSize="9" scale="61" r:id="rId1"/>
  <rowBreaks count="1" manualBreakCount="1">
    <brk id="30" max="3" man="1"/>
  </rowBreaks>
</worksheet>
</file>

<file path=xl/worksheets/sheet3.xml><?xml version="1.0" encoding="utf-8"?>
<worksheet xmlns="http://schemas.openxmlformats.org/spreadsheetml/2006/main" xmlns:r="http://schemas.openxmlformats.org/officeDocument/2006/relationships">
  <dimension ref="A1:G128"/>
  <sheetViews>
    <sheetView zoomScalePageLayoutView="0" workbookViewId="0" topLeftCell="A1">
      <selection activeCell="A5" sqref="A5"/>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24" customHeight="1">
      <c r="A1" s="109" t="s">
        <v>12</v>
      </c>
      <c r="B1" s="109"/>
      <c r="C1" s="109"/>
      <c r="D1" s="109"/>
      <c r="E1" s="109"/>
    </row>
    <row r="2" spans="1:5" ht="24" customHeight="1" hidden="1">
      <c r="A2" s="119" t="s">
        <v>13</v>
      </c>
      <c r="B2" s="119"/>
      <c r="C2" s="119"/>
      <c r="D2" s="31"/>
      <c r="E2" s="32"/>
    </row>
    <row r="3" spans="1:5" s="35" customFormat="1" ht="24" customHeight="1" hidden="1">
      <c r="A3" s="23"/>
      <c r="B3" s="120" t="s">
        <v>28</v>
      </c>
      <c r="C3" s="121"/>
      <c r="D3" s="33" t="s">
        <v>29</v>
      </c>
      <c r="E3" s="34"/>
    </row>
    <row r="4" spans="1:5" s="35" customFormat="1" ht="24" customHeight="1">
      <c r="A4" s="82" t="s">
        <v>75</v>
      </c>
      <c r="B4" s="122" t="s">
        <v>76</v>
      </c>
      <c r="C4" s="123"/>
      <c r="D4" s="83">
        <f>D5+D23+D24+D25++D43+D61+D79+D97+D115+D116</f>
        <v>5698486.47</v>
      </c>
      <c r="E4" s="34"/>
    </row>
    <row r="5" spans="1:5" s="35" customFormat="1" ht="37.5" customHeight="1">
      <c r="A5" s="60" t="s">
        <v>77</v>
      </c>
      <c r="B5" s="103" t="s">
        <v>15</v>
      </c>
      <c r="C5" s="104"/>
      <c r="D5" s="84">
        <f>SUM(D6:D22)</f>
        <v>5674370.83</v>
      </c>
      <c r="E5" s="34"/>
    </row>
    <row r="6" spans="1:5" s="90" customFormat="1" ht="18.75" customHeight="1" hidden="1">
      <c r="A6" s="85"/>
      <c r="B6" s="86"/>
      <c r="C6" s="87" t="s">
        <v>289</v>
      </c>
      <c r="D6" s="88">
        <v>1015886.47</v>
      </c>
      <c r="E6" s="89"/>
    </row>
    <row r="7" spans="1:5" s="90" customFormat="1" ht="18.75" customHeight="1" hidden="1">
      <c r="A7" s="85"/>
      <c r="B7" s="86"/>
      <c r="C7" s="87" t="s">
        <v>82</v>
      </c>
      <c r="D7" s="88"/>
      <c r="E7" s="89"/>
    </row>
    <row r="8" spans="1:5" s="90" customFormat="1" ht="18.75" customHeight="1" hidden="1">
      <c r="A8" s="85"/>
      <c r="B8" s="86"/>
      <c r="C8" s="87" t="s">
        <v>102</v>
      </c>
      <c r="D8" s="88"/>
      <c r="E8" s="89"/>
    </row>
    <row r="9" spans="1:5" s="90" customFormat="1" ht="18.75" customHeight="1" hidden="1">
      <c r="A9" s="85"/>
      <c r="B9" s="86"/>
      <c r="C9" s="87" t="s">
        <v>290</v>
      </c>
      <c r="D9" s="88"/>
      <c r="E9" s="89"/>
    </row>
    <row r="10" spans="1:5" s="90" customFormat="1" ht="18.75" customHeight="1" hidden="1">
      <c r="A10" s="85"/>
      <c r="B10" s="86"/>
      <c r="C10" s="87" t="s">
        <v>95</v>
      </c>
      <c r="D10" s="88"/>
      <c r="E10" s="89"/>
    </row>
    <row r="11" spans="1:5" s="90" customFormat="1" ht="18.75" customHeight="1" hidden="1">
      <c r="A11" s="85"/>
      <c r="B11" s="86"/>
      <c r="C11" s="87" t="s">
        <v>291</v>
      </c>
      <c r="D11" s="88"/>
      <c r="E11" s="89"/>
    </row>
    <row r="12" spans="1:5" s="90" customFormat="1" ht="18.75" customHeight="1" hidden="1">
      <c r="A12" s="85"/>
      <c r="B12" s="86"/>
      <c r="C12" s="87" t="s">
        <v>45</v>
      </c>
      <c r="D12" s="88"/>
      <c r="E12" s="89"/>
    </row>
    <row r="13" spans="1:5" s="90" customFormat="1" ht="18.75" customHeight="1" hidden="1">
      <c r="A13" s="85"/>
      <c r="B13" s="86"/>
      <c r="C13" s="87" t="s">
        <v>93</v>
      </c>
      <c r="D13" s="88">
        <f>2933078.79-0.1</f>
        <v>2933078.69</v>
      </c>
      <c r="E13" s="89"/>
    </row>
    <row r="14" spans="1:5" s="90" customFormat="1" ht="18.75" customHeight="1" hidden="1">
      <c r="A14" s="85"/>
      <c r="B14" s="86"/>
      <c r="C14" s="87" t="s">
        <v>67</v>
      </c>
      <c r="D14" s="88">
        <v>786366.33</v>
      </c>
      <c r="E14" s="89"/>
    </row>
    <row r="15" spans="1:5" s="90" customFormat="1" ht="18.75" customHeight="1" hidden="1">
      <c r="A15" s="85"/>
      <c r="B15" s="86"/>
      <c r="C15" s="87" t="s">
        <v>103</v>
      </c>
      <c r="D15" s="88">
        <v>197494.3</v>
      </c>
      <c r="E15" s="89"/>
    </row>
    <row r="16" spans="1:5" s="90" customFormat="1" ht="18.75" customHeight="1" hidden="1">
      <c r="A16" s="85"/>
      <c r="B16" s="86"/>
      <c r="C16" s="87" t="s">
        <v>229</v>
      </c>
      <c r="D16" s="88">
        <v>24026.55</v>
      </c>
      <c r="E16" s="89"/>
    </row>
    <row r="17" spans="1:5" s="90" customFormat="1" ht="18.75" customHeight="1" hidden="1">
      <c r="A17" s="85"/>
      <c r="B17" s="86"/>
      <c r="C17" s="87" t="s">
        <v>66</v>
      </c>
      <c r="D17" s="88">
        <v>389054.28</v>
      </c>
      <c r="E17" s="89"/>
    </row>
    <row r="18" spans="1:5" s="90" customFormat="1" ht="18.75" customHeight="1" hidden="1">
      <c r="A18" s="85"/>
      <c r="B18" s="86"/>
      <c r="C18" s="87" t="s">
        <v>94</v>
      </c>
      <c r="D18" s="88"/>
      <c r="E18" s="89"/>
    </row>
    <row r="19" spans="1:5" s="90" customFormat="1" ht="18.75" customHeight="1" hidden="1">
      <c r="A19" s="85"/>
      <c r="B19" s="86"/>
      <c r="C19" s="87" t="s">
        <v>106</v>
      </c>
      <c r="D19" s="88"/>
      <c r="E19" s="89"/>
    </row>
    <row r="20" spans="1:5" s="90" customFormat="1" ht="18.75" customHeight="1" hidden="1">
      <c r="A20" s="85"/>
      <c r="B20" s="86"/>
      <c r="C20" s="87" t="s">
        <v>292</v>
      </c>
      <c r="D20" s="88"/>
      <c r="E20" s="89"/>
    </row>
    <row r="21" spans="1:5" s="90" customFormat="1" ht="18.75" customHeight="1" hidden="1">
      <c r="A21" s="85"/>
      <c r="B21" s="86"/>
      <c r="C21" s="87" t="s">
        <v>293</v>
      </c>
      <c r="D21" s="88">
        <v>151822.18</v>
      </c>
      <c r="E21" s="89"/>
    </row>
    <row r="22" spans="1:5" s="90" customFormat="1" ht="18.75" customHeight="1" hidden="1">
      <c r="A22" s="85"/>
      <c r="B22" s="86"/>
      <c r="C22" s="87" t="s">
        <v>87</v>
      </c>
      <c r="D22" s="88">
        <v>176642.03</v>
      </c>
      <c r="E22" s="89"/>
    </row>
    <row r="23" spans="1:5" s="35" customFormat="1" ht="18.75" customHeight="1">
      <c r="A23" s="23" t="s">
        <v>38</v>
      </c>
      <c r="B23" s="103" t="s">
        <v>39</v>
      </c>
      <c r="C23" s="104"/>
      <c r="D23" s="37">
        <v>0</v>
      </c>
      <c r="E23" s="34"/>
    </row>
    <row r="24" spans="1:5" s="35" customFormat="1" ht="18.75" customHeight="1">
      <c r="A24" s="23" t="s">
        <v>40</v>
      </c>
      <c r="B24" s="107" t="s">
        <v>109</v>
      </c>
      <c r="C24" s="108"/>
      <c r="D24" s="37">
        <v>24115.64</v>
      </c>
      <c r="E24" s="34"/>
    </row>
    <row r="25" spans="1:5" s="35" customFormat="1" ht="18.75" customHeight="1">
      <c r="A25" s="23" t="s">
        <v>30</v>
      </c>
      <c r="B25" s="107" t="s">
        <v>35</v>
      </c>
      <c r="C25" s="108"/>
      <c r="D25" s="91">
        <f>SUM(D26:D42)</f>
        <v>0</v>
      </c>
      <c r="E25" s="34"/>
    </row>
    <row r="26" spans="1:5" s="90" customFormat="1" ht="18.75" customHeight="1" hidden="1">
      <c r="A26" s="85"/>
      <c r="B26" s="86"/>
      <c r="C26" s="87" t="s">
        <v>289</v>
      </c>
      <c r="D26" s="88"/>
      <c r="E26" s="89"/>
    </row>
    <row r="27" spans="1:5" s="90" customFormat="1" ht="18.75" customHeight="1" hidden="1">
      <c r="A27" s="85"/>
      <c r="B27" s="86"/>
      <c r="C27" s="87" t="s">
        <v>82</v>
      </c>
      <c r="D27" s="88"/>
      <c r="E27" s="89"/>
    </row>
    <row r="28" spans="1:5" s="90" customFormat="1" ht="18.75" customHeight="1" hidden="1">
      <c r="A28" s="85"/>
      <c r="B28" s="86"/>
      <c r="C28" s="87" t="s">
        <v>102</v>
      </c>
      <c r="D28" s="88"/>
      <c r="E28" s="89"/>
    </row>
    <row r="29" spans="1:5" s="90" customFormat="1" ht="18.75" customHeight="1" hidden="1">
      <c r="A29" s="85"/>
      <c r="B29" s="86"/>
      <c r="C29" s="87" t="s">
        <v>290</v>
      </c>
      <c r="D29" s="88"/>
      <c r="E29" s="89"/>
    </row>
    <row r="30" spans="1:5" s="90" customFormat="1" ht="18.75" customHeight="1" hidden="1">
      <c r="A30" s="85"/>
      <c r="B30" s="86"/>
      <c r="C30" s="87" t="s">
        <v>95</v>
      </c>
      <c r="D30" s="88"/>
      <c r="E30" s="89"/>
    </row>
    <row r="31" spans="1:5" s="90" customFormat="1" ht="18.75" customHeight="1" hidden="1">
      <c r="A31" s="85"/>
      <c r="B31" s="86"/>
      <c r="C31" s="87" t="s">
        <v>291</v>
      </c>
      <c r="D31" s="88"/>
      <c r="E31" s="89"/>
    </row>
    <row r="32" spans="1:5" s="90" customFormat="1" ht="18.75" customHeight="1" hidden="1">
      <c r="A32" s="85"/>
      <c r="B32" s="86"/>
      <c r="C32" s="87" t="s">
        <v>45</v>
      </c>
      <c r="D32" s="88"/>
      <c r="E32" s="89"/>
    </row>
    <row r="33" spans="1:5" s="90" customFormat="1" ht="18.75" customHeight="1" hidden="1">
      <c r="A33" s="85"/>
      <c r="B33" s="86"/>
      <c r="C33" s="87" t="s">
        <v>93</v>
      </c>
      <c r="D33" s="88"/>
      <c r="E33" s="89"/>
    </row>
    <row r="34" spans="1:5" s="90" customFormat="1" ht="18.75" customHeight="1" hidden="1">
      <c r="A34" s="85"/>
      <c r="B34" s="86"/>
      <c r="C34" s="87" t="s">
        <v>67</v>
      </c>
      <c r="D34" s="88"/>
      <c r="E34" s="89"/>
    </row>
    <row r="35" spans="1:5" s="90" customFormat="1" ht="18.75" customHeight="1" hidden="1">
      <c r="A35" s="85"/>
      <c r="B35" s="86"/>
      <c r="C35" s="87" t="s">
        <v>103</v>
      </c>
      <c r="D35" s="88"/>
      <c r="E35" s="89"/>
    </row>
    <row r="36" spans="1:5" s="90" customFormat="1" ht="18.75" customHeight="1" hidden="1">
      <c r="A36" s="85"/>
      <c r="B36" s="86"/>
      <c r="C36" s="87" t="s">
        <v>229</v>
      </c>
      <c r="D36" s="88"/>
      <c r="E36" s="89"/>
    </row>
    <row r="37" spans="1:5" s="90" customFormat="1" ht="18.75" customHeight="1" hidden="1">
      <c r="A37" s="85"/>
      <c r="B37" s="86"/>
      <c r="C37" s="87" t="s">
        <v>66</v>
      </c>
      <c r="D37" s="88"/>
      <c r="E37" s="89"/>
    </row>
    <row r="38" spans="1:5" s="90" customFormat="1" ht="18.75" customHeight="1" hidden="1">
      <c r="A38" s="85"/>
      <c r="B38" s="86"/>
      <c r="C38" s="87" t="s">
        <v>94</v>
      </c>
      <c r="D38" s="88"/>
      <c r="E38" s="89"/>
    </row>
    <row r="39" spans="1:5" s="90" customFormat="1" ht="18.75" customHeight="1" hidden="1">
      <c r="A39" s="85"/>
      <c r="B39" s="86"/>
      <c r="C39" s="87" t="s">
        <v>106</v>
      </c>
      <c r="D39" s="88"/>
      <c r="E39" s="89"/>
    </row>
    <row r="40" spans="1:5" s="90" customFormat="1" ht="18.75" customHeight="1" hidden="1">
      <c r="A40" s="85"/>
      <c r="B40" s="86"/>
      <c r="C40" s="87" t="s">
        <v>292</v>
      </c>
      <c r="D40" s="88"/>
      <c r="E40" s="89"/>
    </row>
    <row r="41" spans="1:5" s="90" customFormat="1" ht="18.75" customHeight="1" hidden="1">
      <c r="A41" s="85"/>
      <c r="B41" s="86"/>
      <c r="C41" s="87" t="s">
        <v>293</v>
      </c>
      <c r="D41" s="88"/>
      <c r="E41" s="89"/>
    </row>
    <row r="42" spans="1:5" s="90" customFormat="1" ht="18.75" customHeight="1" hidden="1">
      <c r="A42" s="85"/>
      <c r="B42" s="86"/>
      <c r="C42" s="87" t="s">
        <v>87</v>
      </c>
      <c r="D42" s="88"/>
      <c r="E42" s="89"/>
    </row>
    <row r="43" spans="1:5" s="35" customFormat="1" ht="18.75" customHeight="1" hidden="1">
      <c r="A43" s="23"/>
      <c r="B43" s="107" t="s">
        <v>294</v>
      </c>
      <c r="C43" s="108"/>
      <c r="D43" s="91">
        <f>SUM(D44:D60)</f>
        <v>0</v>
      </c>
      <c r="E43" s="34"/>
    </row>
    <row r="44" spans="1:5" s="90" customFormat="1" ht="18.75" customHeight="1" hidden="1">
      <c r="A44" s="85"/>
      <c r="B44" s="86"/>
      <c r="C44" s="87" t="s">
        <v>289</v>
      </c>
      <c r="D44" s="88"/>
      <c r="E44" s="89"/>
    </row>
    <row r="45" spans="1:5" s="90" customFormat="1" ht="18.75" customHeight="1" hidden="1">
      <c r="A45" s="85"/>
      <c r="B45" s="86"/>
      <c r="C45" s="87" t="s">
        <v>82</v>
      </c>
      <c r="D45" s="88"/>
      <c r="E45" s="89"/>
    </row>
    <row r="46" spans="1:5" s="90" customFormat="1" ht="18.75" customHeight="1" hidden="1">
      <c r="A46" s="85"/>
      <c r="B46" s="86"/>
      <c r="C46" s="87" t="s">
        <v>102</v>
      </c>
      <c r="D46" s="88"/>
      <c r="E46" s="89"/>
    </row>
    <row r="47" spans="1:5" s="90" customFormat="1" ht="18.75" customHeight="1" hidden="1">
      <c r="A47" s="85"/>
      <c r="B47" s="86"/>
      <c r="C47" s="87" t="s">
        <v>290</v>
      </c>
      <c r="D47" s="88"/>
      <c r="E47" s="89"/>
    </row>
    <row r="48" spans="1:5" s="90" customFormat="1" ht="18.75" customHeight="1" hidden="1">
      <c r="A48" s="85"/>
      <c r="B48" s="86"/>
      <c r="C48" s="87" t="s">
        <v>95</v>
      </c>
      <c r="D48" s="88"/>
      <c r="E48" s="89"/>
    </row>
    <row r="49" spans="1:5" s="90" customFormat="1" ht="18.75" customHeight="1" hidden="1">
      <c r="A49" s="85"/>
      <c r="B49" s="86"/>
      <c r="C49" s="87" t="s">
        <v>291</v>
      </c>
      <c r="D49" s="88"/>
      <c r="E49" s="89"/>
    </row>
    <row r="50" spans="1:5" s="90" customFormat="1" ht="18.75" customHeight="1" hidden="1">
      <c r="A50" s="85"/>
      <c r="B50" s="86"/>
      <c r="C50" s="87" t="s">
        <v>45</v>
      </c>
      <c r="D50" s="88"/>
      <c r="E50" s="89"/>
    </row>
    <row r="51" spans="1:5" s="90" customFormat="1" ht="18.75" customHeight="1" hidden="1">
      <c r="A51" s="85"/>
      <c r="B51" s="86"/>
      <c r="C51" s="87" t="s">
        <v>93</v>
      </c>
      <c r="D51" s="88"/>
      <c r="E51" s="89"/>
    </row>
    <row r="52" spans="1:5" s="90" customFormat="1" ht="18.75" customHeight="1" hidden="1">
      <c r="A52" s="85"/>
      <c r="B52" s="86"/>
      <c r="C52" s="87" t="s">
        <v>293</v>
      </c>
      <c r="D52" s="88"/>
      <c r="E52" s="89"/>
    </row>
    <row r="53" spans="1:5" s="90" customFormat="1" ht="18.75" customHeight="1" hidden="1">
      <c r="A53" s="85"/>
      <c r="B53" s="86"/>
      <c r="C53" s="87" t="s">
        <v>106</v>
      </c>
      <c r="D53" s="88"/>
      <c r="E53" s="89"/>
    </row>
    <row r="54" spans="1:5" s="90" customFormat="1" ht="18.75" customHeight="1" hidden="1">
      <c r="A54" s="85"/>
      <c r="B54" s="86"/>
      <c r="C54" s="87" t="s">
        <v>229</v>
      </c>
      <c r="D54" s="88"/>
      <c r="E54" s="89"/>
    </row>
    <row r="55" spans="1:5" s="90" customFormat="1" ht="18.75" customHeight="1" hidden="1">
      <c r="A55" s="85"/>
      <c r="B55" s="86"/>
      <c r="C55" s="87" t="s">
        <v>66</v>
      </c>
      <c r="D55" s="88"/>
      <c r="E55" s="89"/>
    </row>
    <row r="56" spans="1:5" s="90" customFormat="1" ht="18.75" customHeight="1" hidden="1">
      <c r="A56" s="85"/>
      <c r="B56" s="86"/>
      <c r="C56" s="87" t="s">
        <v>94</v>
      </c>
      <c r="D56" s="88"/>
      <c r="E56" s="89"/>
    </row>
    <row r="57" spans="1:5" s="90" customFormat="1" ht="18.75" customHeight="1" hidden="1">
      <c r="A57" s="85"/>
      <c r="B57" s="86"/>
      <c r="C57" s="87" t="s">
        <v>106</v>
      </c>
      <c r="D57" s="88"/>
      <c r="E57" s="89"/>
    </row>
    <row r="58" spans="1:5" s="90" customFormat="1" ht="18.75" customHeight="1" hidden="1">
      <c r="A58" s="85"/>
      <c r="B58" s="86"/>
      <c r="C58" s="87" t="s">
        <v>292</v>
      </c>
      <c r="D58" s="88"/>
      <c r="E58" s="89"/>
    </row>
    <row r="59" spans="1:5" s="90" customFormat="1" ht="18.75" customHeight="1" hidden="1">
      <c r="A59" s="85"/>
      <c r="B59" s="86"/>
      <c r="C59" s="87" t="s">
        <v>293</v>
      </c>
      <c r="D59" s="88"/>
      <c r="E59" s="89"/>
    </row>
    <row r="60" spans="1:5" s="90" customFormat="1" ht="18.75" customHeight="1" hidden="1">
      <c r="A60" s="85"/>
      <c r="B60" s="86"/>
      <c r="C60" s="87" t="s">
        <v>87</v>
      </c>
      <c r="D60" s="88"/>
      <c r="E60" s="89"/>
    </row>
    <row r="61" spans="1:5" s="35" customFormat="1" ht="18.75" customHeight="1" hidden="1">
      <c r="A61" s="23"/>
      <c r="B61" s="107" t="s">
        <v>295</v>
      </c>
      <c r="C61" s="108"/>
      <c r="D61" s="91">
        <f>SUM(D62:D78)</f>
        <v>0</v>
      </c>
      <c r="E61" s="34"/>
    </row>
    <row r="62" spans="1:5" s="90" customFormat="1" ht="18.75" customHeight="1" hidden="1">
      <c r="A62" s="85"/>
      <c r="B62" s="86"/>
      <c r="C62" s="87" t="s">
        <v>289</v>
      </c>
      <c r="D62" s="88"/>
      <c r="E62" s="89"/>
    </row>
    <row r="63" spans="1:5" s="90" customFormat="1" ht="18.75" customHeight="1" hidden="1">
      <c r="A63" s="85"/>
      <c r="B63" s="86"/>
      <c r="C63" s="87" t="s">
        <v>82</v>
      </c>
      <c r="D63" s="88"/>
      <c r="E63" s="89"/>
    </row>
    <row r="64" spans="1:5" s="90" customFormat="1" ht="18.75" customHeight="1" hidden="1">
      <c r="A64" s="85"/>
      <c r="B64" s="86"/>
      <c r="C64" s="87" t="s">
        <v>102</v>
      </c>
      <c r="D64" s="88"/>
      <c r="E64" s="89"/>
    </row>
    <row r="65" spans="1:5" s="90" customFormat="1" ht="18.75" customHeight="1" hidden="1">
      <c r="A65" s="85"/>
      <c r="B65" s="86"/>
      <c r="C65" s="87" t="s">
        <v>290</v>
      </c>
      <c r="D65" s="88"/>
      <c r="E65" s="89"/>
    </row>
    <row r="66" spans="1:5" s="90" customFormat="1" ht="18.75" customHeight="1" hidden="1">
      <c r="A66" s="85"/>
      <c r="B66" s="86"/>
      <c r="C66" s="87" t="s">
        <v>95</v>
      </c>
      <c r="D66" s="88"/>
      <c r="E66" s="89"/>
    </row>
    <row r="67" spans="1:5" s="90" customFormat="1" ht="18.75" customHeight="1" hidden="1">
      <c r="A67" s="85"/>
      <c r="B67" s="86"/>
      <c r="C67" s="87" t="s">
        <v>291</v>
      </c>
      <c r="D67" s="88"/>
      <c r="E67" s="89"/>
    </row>
    <row r="68" spans="1:5" s="90" customFormat="1" ht="18.75" customHeight="1" hidden="1">
      <c r="A68" s="85"/>
      <c r="B68" s="86"/>
      <c r="C68" s="87" t="s">
        <v>45</v>
      </c>
      <c r="D68" s="88"/>
      <c r="E68" s="89"/>
    </row>
    <row r="69" spans="1:5" s="90" customFormat="1" ht="18.75" customHeight="1" hidden="1">
      <c r="A69" s="85"/>
      <c r="B69" s="86"/>
      <c r="C69" s="87" t="s">
        <v>93</v>
      </c>
      <c r="D69" s="88"/>
      <c r="E69" s="89"/>
    </row>
    <row r="70" spans="1:5" s="90" customFormat="1" ht="18.75" customHeight="1" hidden="1">
      <c r="A70" s="85"/>
      <c r="B70" s="86"/>
      <c r="C70" s="87" t="s">
        <v>67</v>
      </c>
      <c r="D70" s="88"/>
      <c r="E70" s="89"/>
    </row>
    <row r="71" spans="1:5" s="90" customFormat="1" ht="18.75" customHeight="1" hidden="1">
      <c r="A71" s="85"/>
      <c r="B71" s="86"/>
      <c r="C71" s="87" t="s">
        <v>103</v>
      </c>
      <c r="D71" s="88"/>
      <c r="E71" s="89"/>
    </row>
    <row r="72" spans="1:5" s="90" customFormat="1" ht="18.75" customHeight="1" hidden="1">
      <c r="A72" s="85"/>
      <c r="B72" s="86"/>
      <c r="C72" s="87" t="s">
        <v>229</v>
      </c>
      <c r="D72" s="88"/>
      <c r="E72" s="89"/>
    </row>
    <row r="73" spans="1:5" s="90" customFormat="1" ht="18.75" customHeight="1" hidden="1">
      <c r="A73" s="85"/>
      <c r="B73" s="86"/>
      <c r="C73" s="87" t="s">
        <v>66</v>
      </c>
      <c r="D73" s="88"/>
      <c r="E73" s="89"/>
    </row>
    <row r="74" spans="1:5" s="90" customFormat="1" ht="18.75" customHeight="1" hidden="1">
      <c r="A74" s="85"/>
      <c r="B74" s="86"/>
      <c r="C74" s="87" t="s">
        <v>94</v>
      </c>
      <c r="D74" s="88"/>
      <c r="E74" s="89"/>
    </row>
    <row r="75" spans="1:5" s="90" customFormat="1" ht="18.75" customHeight="1" hidden="1">
      <c r="A75" s="85"/>
      <c r="B75" s="86"/>
      <c r="C75" s="87" t="s">
        <v>106</v>
      </c>
      <c r="D75" s="88"/>
      <c r="E75" s="89"/>
    </row>
    <row r="76" spans="1:5" s="90" customFormat="1" ht="18.75" customHeight="1" hidden="1">
      <c r="A76" s="85"/>
      <c r="B76" s="86"/>
      <c r="C76" s="87" t="s">
        <v>292</v>
      </c>
      <c r="D76" s="88"/>
      <c r="E76" s="89"/>
    </row>
    <row r="77" spans="1:5" s="90" customFormat="1" ht="18.75" customHeight="1" hidden="1">
      <c r="A77" s="85"/>
      <c r="B77" s="86"/>
      <c r="C77" s="87" t="s">
        <v>293</v>
      </c>
      <c r="D77" s="88"/>
      <c r="E77" s="89"/>
    </row>
    <row r="78" spans="1:5" s="90" customFormat="1" ht="18.75" customHeight="1" hidden="1">
      <c r="A78" s="85"/>
      <c r="B78" s="86"/>
      <c r="C78" s="87" t="s">
        <v>87</v>
      </c>
      <c r="D78" s="88"/>
      <c r="E78" s="89"/>
    </row>
    <row r="79" spans="1:5" s="35" customFormat="1" ht="18.75" customHeight="1" hidden="1">
      <c r="A79" s="38"/>
      <c r="B79" s="107" t="s">
        <v>296</v>
      </c>
      <c r="C79" s="108"/>
      <c r="D79" s="91">
        <f>SUM(D80:D96)</f>
        <v>0</v>
      </c>
      <c r="E79" s="34"/>
    </row>
    <row r="80" spans="1:5" s="90" customFormat="1" ht="18.75" customHeight="1" hidden="1">
      <c r="A80" s="85"/>
      <c r="B80" s="86"/>
      <c r="C80" s="87" t="s">
        <v>289</v>
      </c>
      <c r="D80" s="88"/>
      <c r="E80" s="89"/>
    </row>
    <row r="81" spans="1:5" s="90" customFormat="1" ht="18.75" customHeight="1" hidden="1">
      <c r="A81" s="85"/>
      <c r="B81" s="86"/>
      <c r="C81" s="87" t="s">
        <v>82</v>
      </c>
      <c r="D81" s="88"/>
      <c r="E81" s="89"/>
    </row>
    <row r="82" spans="1:5" s="90" customFormat="1" ht="18.75" customHeight="1" hidden="1">
      <c r="A82" s="85"/>
      <c r="B82" s="86"/>
      <c r="C82" s="87" t="s">
        <v>102</v>
      </c>
      <c r="D82" s="88"/>
      <c r="E82" s="89"/>
    </row>
    <row r="83" spans="1:5" s="90" customFormat="1" ht="18.75" customHeight="1" hidden="1">
      <c r="A83" s="85"/>
      <c r="B83" s="86"/>
      <c r="C83" s="87" t="s">
        <v>290</v>
      </c>
      <c r="D83" s="88"/>
      <c r="E83" s="89"/>
    </row>
    <row r="84" spans="1:5" s="90" customFormat="1" ht="18.75" customHeight="1" hidden="1">
      <c r="A84" s="85"/>
      <c r="B84" s="86"/>
      <c r="C84" s="87" t="s">
        <v>95</v>
      </c>
      <c r="D84" s="88"/>
      <c r="E84" s="89"/>
    </row>
    <row r="85" spans="1:5" s="90" customFormat="1" ht="18.75" customHeight="1" hidden="1">
      <c r="A85" s="85"/>
      <c r="B85" s="86"/>
      <c r="C85" s="87" t="s">
        <v>291</v>
      </c>
      <c r="D85" s="88"/>
      <c r="E85" s="89"/>
    </row>
    <row r="86" spans="1:5" s="90" customFormat="1" ht="18.75" customHeight="1" hidden="1">
      <c r="A86" s="85"/>
      <c r="B86" s="86"/>
      <c r="C86" s="87" t="s">
        <v>45</v>
      </c>
      <c r="D86" s="88"/>
      <c r="E86" s="89"/>
    </row>
    <row r="87" spans="1:5" s="90" customFormat="1" ht="18.75" customHeight="1" hidden="1">
      <c r="A87" s="85"/>
      <c r="B87" s="86"/>
      <c r="C87" s="87" t="s">
        <v>93</v>
      </c>
      <c r="D87" s="88"/>
      <c r="E87" s="89"/>
    </row>
    <row r="88" spans="1:5" s="90" customFormat="1" ht="18.75" customHeight="1" hidden="1">
      <c r="A88" s="85"/>
      <c r="B88" s="86"/>
      <c r="C88" s="87" t="s">
        <v>67</v>
      </c>
      <c r="D88" s="88"/>
      <c r="E88" s="89"/>
    </row>
    <row r="89" spans="1:5" s="90" customFormat="1" ht="18.75" customHeight="1" hidden="1">
      <c r="A89" s="85"/>
      <c r="B89" s="86"/>
      <c r="C89" s="87" t="s">
        <v>103</v>
      </c>
      <c r="D89" s="88"/>
      <c r="E89" s="89"/>
    </row>
    <row r="90" spans="1:5" s="90" customFormat="1" ht="18.75" customHeight="1" hidden="1">
      <c r="A90" s="85"/>
      <c r="B90" s="86"/>
      <c r="C90" s="87" t="s">
        <v>229</v>
      </c>
      <c r="D90" s="88"/>
      <c r="E90" s="89"/>
    </row>
    <row r="91" spans="1:5" s="90" customFormat="1" ht="18.75" customHeight="1" hidden="1">
      <c r="A91" s="85"/>
      <c r="B91" s="86"/>
      <c r="C91" s="87" t="s">
        <v>66</v>
      </c>
      <c r="D91" s="88"/>
      <c r="E91" s="89"/>
    </row>
    <row r="92" spans="1:5" s="90" customFormat="1" ht="18.75" customHeight="1" hidden="1">
      <c r="A92" s="85"/>
      <c r="B92" s="86"/>
      <c r="C92" s="87" t="s">
        <v>94</v>
      </c>
      <c r="D92" s="88"/>
      <c r="E92" s="89"/>
    </row>
    <row r="93" spans="1:5" s="90" customFormat="1" ht="18.75" customHeight="1" hidden="1">
      <c r="A93" s="85"/>
      <c r="B93" s="86"/>
      <c r="C93" s="87" t="s">
        <v>106</v>
      </c>
      <c r="D93" s="88"/>
      <c r="E93" s="89"/>
    </row>
    <row r="94" spans="1:5" s="90" customFormat="1" ht="18.75" customHeight="1" hidden="1">
      <c r="A94" s="85"/>
      <c r="B94" s="86"/>
      <c r="C94" s="87" t="s">
        <v>292</v>
      </c>
      <c r="D94" s="88"/>
      <c r="E94" s="89"/>
    </row>
    <row r="95" spans="1:5" s="90" customFormat="1" ht="18.75" customHeight="1" hidden="1">
      <c r="A95" s="85"/>
      <c r="B95" s="86"/>
      <c r="C95" s="87" t="s">
        <v>293</v>
      </c>
      <c r="D95" s="88"/>
      <c r="E95" s="89"/>
    </row>
    <row r="96" spans="1:5" s="90" customFormat="1" ht="18.75" customHeight="1" hidden="1">
      <c r="A96" s="85"/>
      <c r="B96" s="86"/>
      <c r="C96" s="87" t="s">
        <v>87</v>
      </c>
      <c r="D96" s="88"/>
      <c r="E96" s="89"/>
    </row>
    <row r="97" spans="1:7" s="35" customFormat="1" ht="18.75" customHeight="1" hidden="1">
      <c r="A97" s="23"/>
      <c r="B97" s="107" t="s">
        <v>114</v>
      </c>
      <c r="C97" s="108"/>
      <c r="D97" s="41">
        <f>SUM(D98:D114)</f>
        <v>0</v>
      </c>
      <c r="E97" s="34"/>
      <c r="G97" s="40"/>
    </row>
    <row r="98" spans="1:5" s="90" customFormat="1" ht="18.75" customHeight="1" hidden="1">
      <c r="A98" s="85"/>
      <c r="B98" s="86"/>
      <c r="C98" s="87" t="s">
        <v>289</v>
      </c>
      <c r="D98" s="88"/>
      <c r="E98" s="89"/>
    </row>
    <row r="99" spans="1:5" s="90" customFormat="1" ht="18.75" customHeight="1" hidden="1">
      <c r="A99" s="85"/>
      <c r="B99" s="86"/>
      <c r="C99" s="87" t="s">
        <v>82</v>
      </c>
      <c r="D99" s="88"/>
      <c r="E99" s="89"/>
    </row>
    <row r="100" spans="1:5" s="90" customFormat="1" ht="18.75" customHeight="1" hidden="1">
      <c r="A100" s="85"/>
      <c r="B100" s="86"/>
      <c r="C100" s="87" t="s">
        <v>102</v>
      </c>
      <c r="D100" s="88"/>
      <c r="E100" s="89"/>
    </row>
    <row r="101" spans="1:5" s="90" customFormat="1" ht="18.75" customHeight="1" hidden="1">
      <c r="A101" s="85"/>
      <c r="B101" s="86"/>
      <c r="C101" s="87" t="s">
        <v>290</v>
      </c>
      <c r="D101" s="88"/>
      <c r="E101" s="89"/>
    </row>
    <row r="102" spans="1:5" s="90" customFormat="1" ht="18.75" customHeight="1" hidden="1">
      <c r="A102" s="85"/>
      <c r="B102" s="86"/>
      <c r="C102" s="87" t="s">
        <v>95</v>
      </c>
      <c r="D102" s="88"/>
      <c r="E102" s="89"/>
    </row>
    <row r="103" spans="1:5" s="90" customFormat="1" ht="18.75" customHeight="1" hidden="1">
      <c r="A103" s="85"/>
      <c r="B103" s="86"/>
      <c r="C103" s="87" t="s">
        <v>291</v>
      </c>
      <c r="D103" s="88"/>
      <c r="E103" s="89"/>
    </row>
    <row r="104" spans="1:5" s="90" customFormat="1" ht="18.75" customHeight="1" hidden="1">
      <c r="A104" s="85"/>
      <c r="B104" s="86"/>
      <c r="C104" s="87" t="s">
        <v>45</v>
      </c>
      <c r="D104" s="88"/>
      <c r="E104" s="89"/>
    </row>
    <row r="105" spans="1:5" s="90" customFormat="1" ht="18.75" customHeight="1" hidden="1">
      <c r="A105" s="85"/>
      <c r="B105" s="86"/>
      <c r="C105" s="87" t="s">
        <v>93</v>
      </c>
      <c r="D105" s="88"/>
      <c r="E105" s="89"/>
    </row>
    <row r="106" spans="1:5" s="90" customFormat="1" ht="18.75" customHeight="1" hidden="1">
      <c r="A106" s="85"/>
      <c r="B106" s="86"/>
      <c r="C106" s="87" t="s">
        <v>67</v>
      </c>
      <c r="D106" s="88"/>
      <c r="E106" s="89"/>
    </row>
    <row r="107" spans="1:5" s="90" customFormat="1" ht="18.75" customHeight="1" hidden="1">
      <c r="A107" s="85"/>
      <c r="B107" s="86"/>
      <c r="C107" s="87" t="s">
        <v>103</v>
      </c>
      <c r="D107" s="88"/>
      <c r="E107" s="89"/>
    </row>
    <row r="108" spans="1:5" s="90" customFormat="1" ht="18.75" customHeight="1" hidden="1">
      <c r="A108" s="85"/>
      <c r="B108" s="86"/>
      <c r="C108" s="87" t="s">
        <v>229</v>
      </c>
      <c r="D108" s="88"/>
      <c r="E108" s="89"/>
    </row>
    <row r="109" spans="1:5" s="90" customFormat="1" ht="18.75" customHeight="1" hidden="1">
      <c r="A109" s="85"/>
      <c r="B109" s="86"/>
      <c r="C109" s="87" t="s">
        <v>66</v>
      </c>
      <c r="D109" s="88"/>
      <c r="E109" s="89"/>
    </row>
    <row r="110" spans="1:5" s="90" customFormat="1" ht="18.75" customHeight="1" hidden="1">
      <c r="A110" s="85"/>
      <c r="B110" s="86"/>
      <c r="C110" s="87" t="s">
        <v>94</v>
      </c>
      <c r="D110" s="88"/>
      <c r="E110" s="89"/>
    </row>
    <row r="111" spans="1:5" s="90" customFormat="1" ht="18.75" customHeight="1" hidden="1">
      <c r="A111" s="85"/>
      <c r="B111" s="86"/>
      <c r="C111" s="87" t="s">
        <v>106</v>
      </c>
      <c r="D111" s="88"/>
      <c r="E111" s="89"/>
    </row>
    <row r="112" spans="1:5" s="90" customFormat="1" ht="18.75" customHeight="1" hidden="1">
      <c r="A112" s="85"/>
      <c r="B112" s="86"/>
      <c r="C112" s="87" t="s">
        <v>292</v>
      </c>
      <c r="D112" s="88"/>
      <c r="E112" s="89"/>
    </row>
    <row r="113" spans="1:5" s="90" customFormat="1" ht="18.75" customHeight="1" hidden="1">
      <c r="A113" s="85"/>
      <c r="B113" s="86"/>
      <c r="C113" s="87" t="s">
        <v>293</v>
      </c>
      <c r="D113" s="88"/>
      <c r="E113" s="89"/>
    </row>
    <row r="114" spans="1:5" s="90" customFormat="1" ht="18.75" customHeight="1" hidden="1">
      <c r="A114" s="85"/>
      <c r="B114" s="86"/>
      <c r="C114" s="87" t="s">
        <v>87</v>
      </c>
      <c r="D114" s="88"/>
      <c r="E114" s="89"/>
    </row>
    <row r="115" spans="1:5" s="35" customFormat="1" ht="18.75" customHeight="1">
      <c r="A115" s="29" t="s">
        <v>78</v>
      </c>
      <c r="B115" s="96"/>
      <c r="C115" s="24"/>
      <c r="D115" s="57"/>
      <c r="E115" s="34"/>
    </row>
    <row r="116" spans="1:5" s="43" customFormat="1" ht="16.5" customHeight="1" hidden="1">
      <c r="A116" s="23"/>
      <c r="B116" s="96"/>
      <c r="C116" s="24"/>
      <c r="D116" s="57"/>
      <c r="E116" s="42"/>
    </row>
    <row r="117" spans="1:5" s="43" customFormat="1" ht="23.25" customHeight="1">
      <c r="A117" s="92" t="s">
        <v>27</v>
      </c>
      <c r="B117" s="122" t="s">
        <v>79</v>
      </c>
      <c r="C117" s="123"/>
      <c r="D117" s="93">
        <f>SUM(D118:D121)</f>
        <v>39230.51</v>
      </c>
      <c r="E117" s="42"/>
    </row>
    <row r="118" spans="1:5" s="43" customFormat="1" ht="18" customHeight="1">
      <c r="A118" s="114" t="s">
        <v>94</v>
      </c>
      <c r="B118" s="103" t="s">
        <v>344</v>
      </c>
      <c r="C118" s="104"/>
      <c r="D118" s="57">
        <v>11850</v>
      </c>
      <c r="E118" s="44"/>
    </row>
    <row r="119" spans="1:5" s="43" customFormat="1" ht="18" customHeight="1">
      <c r="A119" s="115"/>
      <c r="B119" s="103" t="s">
        <v>14</v>
      </c>
      <c r="C119" s="104"/>
      <c r="D119" s="57">
        <v>17926.19</v>
      </c>
      <c r="E119" s="44"/>
    </row>
    <row r="120" spans="1:5" s="43" customFormat="1" ht="18" customHeight="1">
      <c r="A120" s="101" t="s">
        <v>16</v>
      </c>
      <c r="B120" s="103" t="s">
        <v>17</v>
      </c>
      <c r="C120" s="104"/>
      <c r="D120" s="57">
        <v>4648.28</v>
      </c>
      <c r="E120" s="44"/>
    </row>
    <row r="121" spans="1:5" s="43" customFormat="1" ht="18" customHeight="1">
      <c r="A121" s="101"/>
      <c r="B121" s="103" t="s">
        <v>18</v>
      </c>
      <c r="C121" s="104"/>
      <c r="D121" s="57">
        <v>4806.04</v>
      </c>
      <c r="E121" s="44"/>
    </row>
    <row r="122" spans="1:6" s="43" customFormat="1" ht="21" customHeight="1">
      <c r="A122" s="94"/>
      <c r="B122" s="122" t="s">
        <v>24</v>
      </c>
      <c r="C122" s="123"/>
      <c r="D122" s="95">
        <f>D4+D117</f>
        <v>5737716.9799999995</v>
      </c>
      <c r="E122" s="44"/>
      <c r="F122" s="45"/>
    </row>
    <row r="123" spans="1:5" s="43" customFormat="1" ht="21" customHeight="1">
      <c r="A123" s="98"/>
      <c r="B123" s="125" t="s">
        <v>80</v>
      </c>
      <c r="C123" s="126"/>
      <c r="D123" s="100">
        <f>SUM(D124:D127)</f>
        <v>0</v>
      </c>
      <c r="E123" s="44"/>
    </row>
    <row r="124" spans="1:5" s="43" customFormat="1" ht="35.25" customHeight="1">
      <c r="A124" s="23"/>
      <c r="B124" s="105"/>
      <c r="C124" s="106"/>
      <c r="D124" s="97"/>
      <c r="E124" s="44"/>
    </row>
    <row r="125" spans="1:5" s="43" customFormat="1" ht="21" customHeight="1">
      <c r="A125" s="23"/>
      <c r="B125" s="105"/>
      <c r="C125" s="106"/>
      <c r="D125" s="97"/>
      <c r="E125" s="44"/>
    </row>
    <row r="126" spans="1:5" s="43" customFormat="1" ht="21" customHeight="1">
      <c r="A126" s="23"/>
      <c r="B126" s="105"/>
      <c r="C126" s="106"/>
      <c r="D126" s="97"/>
      <c r="E126" s="44"/>
    </row>
    <row r="127" spans="1:5" s="43" customFormat="1" ht="21" customHeight="1">
      <c r="A127" s="23"/>
      <c r="B127" s="105"/>
      <c r="C127" s="106"/>
      <c r="D127" s="97"/>
      <c r="E127" s="44"/>
    </row>
    <row r="128" spans="1:5" s="43" customFormat="1" ht="21" customHeight="1">
      <c r="A128" s="98"/>
      <c r="B128" s="125" t="s">
        <v>81</v>
      </c>
      <c r="C128" s="126"/>
      <c r="D128" s="99">
        <f>D122+D123</f>
        <v>5737716.9799999995</v>
      </c>
      <c r="E128" s="22"/>
    </row>
    <row r="129" ht="21" customHeight="1"/>
    <row r="130" ht="21" customHeight="1"/>
    <row r="131" ht="21" customHeight="1"/>
    <row r="132" ht="21" customHeight="1"/>
  </sheetData>
  <sheetProtection/>
  <mergeCells count="25">
    <mergeCell ref="B97:C97"/>
    <mergeCell ref="A1:E1"/>
    <mergeCell ref="A2:C2"/>
    <mergeCell ref="B3:C3"/>
    <mergeCell ref="B4:C4"/>
    <mergeCell ref="B23:C23"/>
    <mergeCell ref="B24:C24"/>
    <mergeCell ref="B25:C25"/>
    <mergeCell ref="B5:C5"/>
    <mergeCell ref="B125:C125"/>
    <mergeCell ref="B121:C121"/>
    <mergeCell ref="B119:C119"/>
    <mergeCell ref="B120:C120"/>
    <mergeCell ref="B117:C117"/>
    <mergeCell ref="B79:C79"/>
    <mergeCell ref="B118:C118"/>
    <mergeCell ref="B43:C43"/>
    <mergeCell ref="B61:C61"/>
    <mergeCell ref="B127:C127"/>
    <mergeCell ref="A118:A119"/>
    <mergeCell ref="B128:C128"/>
    <mergeCell ref="B123:C123"/>
    <mergeCell ref="B124:C124"/>
    <mergeCell ref="B126:C126"/>
    <mergeCell ref="B122:C122"/>
  </mergeCells>
  <printOptions/>
  <pageMargins left="0.7" right="0.2" top="0.43" bottom="0.58" header="0.3" footer="0.3"/>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G133"/>
  <sheetViews>
    <sheetView zoomScalePageLayoutView="0" workbookViewId="0" topLeftCell="A4">
      <selection activeCell="B129" sqref="B129:C129"/>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24" customHeight="1">
      <c r="A1" s="109" t="s">
        <v>4</v>
      </c>
      <c r="B1" s="109"/>
      <c r="C1" s="109"/>
      <c r="D1" s="109"/>
      <c r="E1" s="109"/>
    </row>
    <row r="2" spans="1:5" ht="24" customHeight="1" hidden="1">
      <c r="A2" s="119" t="s">
        <v>20</v>
      </c>
      <c r="B2" s="119"/>
      <c r="C2" s="119"/>
      <c r="D2" s="31"/>
      <c r="E2" s="32"/>
    </row>
    <row r="3" spans="1:5" s="35" customFormat="1" ht="24" customHeight="1">
      <c r="A3" s="23"/>
      <c r="B3" s="120" t="s">
        <v>28</v>
      </c>
      <c r="C3" s="121"/>
      <c r="D3" s="33" t="s">
        <v>29</v>
      </c>
      <c r="E3" s="34"/>
    </row>
    <row r="4" spans="1:5" s="35" customFormat="1" ht="24" customHeight="1">
      <c r="A4" s="82" t="s">
        <v>75</v>
      </c>
      <c r="B4" s="122" t="s">
        <v>76</v>
      </c>
      <c r="C4" s="123"/>
      <c r="D4" s="83">
        <f>D5+D23+D24+D25++D43+D61+D79+D97+D115+D116</f>
        <v>249973.74000000002</v>
      </c>
      <c r="E4" s="34"/>
    </row>
    <row r="5" spans="1:5" s="35" customFormat="1" ht="75" customHeight="1">
      <c r="A5" s="60" t="s">
        <v>77</v>
      </c>
      <c r="B5" s="103" t="s">
        <v>21</v>
      </c>
      <c r="C5" s="104"/>
      <c r="D5" s="84">
        <f>SUM(D6:D22)</f>
        <v>220329.64</v>
      </c>
      <c r="E5" s="34"/>
    </row>
    <row r="6" spans="1:5" s="90" customFormat="1" ht="18.75" customHeight="1" hidden="1">
      <c r="A6" s="85"/>
      <c r="B6" s="86"/>
      <c r="C6" s="87" t="s">
        <v>289</v>
      </c>
      <c r="D6" s="88"/>
      <c r="E6" s="89"/>
    </row>
    <row r="7" spans="1:5" s="90" customFormat="1" ht="18.75" customHeight="1" hidden="1">
      <c r="A7" s="85"/>
      <c r="B7" s="86"/>
      <c r="C7" s="87" t="s">
        <v>82</v>
      </c>
      <c r="D7" s="88">
        <v>103097.82</v>
      </c>
      <c r="E7" s="89"/>
    </row>
    <row r="8" spans="1:5" s="90" customFormat="1" ht="18.75" customHeight="1" hidden="1">
      <c r="A8" s="85"/>
      <c r="B8" s="86"/>
      <c r="C8" s="87" t="s">
        <v>102</v>
      </c>
      <c r="D8" s="88">
        <v>23239.97</v>
      </c>
      <c r="E8" s="89"/>
    </row>
    <row r="9" spans="1:5" s="90" customFormat="1" ht="18.75" customHeight="1" hidden="1">
      <c r="A9" s="85"/>
      <c r="B9" s="86"/>
      <c r="C9" s="87" t="s">
        <v>290</v>
      </c>
      <c r="D9" s="88"/>
      <c r="E9" s="89"/>
    </row>
    <row r="10" spans="1:5" s="90" customFormat="1" ht="18.75" customHeight="1" hidden="1">
      <c r="A10" s="85"/>
      <c r="B10" s="86"/>
      <c r="C10" s="87" t="s">
        <v>95</v>
      </c>
      <c r="D10" s="88"/>
      <c r="E10" s="89"/>
    </row>
    <row r="11" spans="1:5" s="90" customFormat="1" ht="18.75" customHeight="1" hidden="1">
      <c r="A11" s="85"/>
      <c r="B11" s="86"/>
      <c r="C11" s="87" t="s">
        <v>291</v>
      </c>
      <c r="D11" s="88"/>
      <c r="E11" s="89"/>
    </row>
    <row r="12" spans="1:5" s="90" customFormat="1" ht="18.75" customHeight="1" hidden="1">
      <c r="A12" s="85"/>
      <c r="B12" s="86"/>
      <c r="C12" s="87" t="s">
        <v>45</v>
      </c>
      <c r="D12" s="88"/>
      <c r="E12" s="89"/>
    </row>
    <row r="13" spans="1:5" s="90" customFormat="1" ht="18.75" customHeight="1" hidden="1">
      <c r="A13" s="85"/>
      <c r="B13" s="86"/>
      <c r="C13" s="87" t="s">
        <v>93</v>
      </c>
      <c r="D13" s="88"/>
      <c r="E13" s="89"/>
    </row>
    <row r="14" spans="1:5" s="90" customFormat="1" ht="18.75" customHeight="1" hidden="1">
      <c r="A14" s="85"/>
      <c r="B14" s="86"/>
      <c r="C14" s="87" t="s">
        <v>67</v>
      </c>
      <c r="D14" s="88"/>
      <c r="E14" s="89"/>
    </row>
    <row r="15" spans="1:5" s="90" customFormat="1" ht="18.75" customHeight="1" hidden="1">
      <c r="A15" s="85"/>
      <c r="B15" s="86"/>
      <c r="C15" s="87" t="s">
        <v>103</v>
      </c>
      <c r="D15" s="88">
        <v>39713.1</v>
      </c>
      <c r="E15" s="89"/>
    </row>
    <row r="16" spans="1:5" s="90" customFormat="1" ht="18.75" customHeight="1" hidden="1">
      <c r="A16" s="85"/>
      <c r="B16" s="86"/>
      <c r="C16" s="87" t="s">
        <v>229</v>
      </c>
      <c r="D16" s="88"/>
      <c r="E16" s="89"/>
    </row>
    <row r="17" spans="1:5" s="90" customFormat="1" ht="18.75" customHeight="1" hidden="1">
      <c r="A17" s="85"/>
      <c r="B17" s="86"/>
      <c r="C17" s="87" t="s">
        <v>66</v>
      </c>
      <c r="D17" s="88"/>
      <c r="E17" s="89"/>
    </row>
    <row r="18" spans="1:5" s="90" customFormat="1" ht="18.75" customHeight="1" hidden="1">
      <c r="A18" s="85"/>
      <c r="B18" s="86"/>
      <c r="C18" s="87" t="s">
        <v>94</v>
      </c>
      <c r="D18" s="88">
        <v>25906.01</v>
      </c>
      <c r="E18" s="89"/>
    </row>
    <row r="19" spans="1:5" s="90" customFormat="1" ht="18.75" customHeight="1" hidden="1">
      <c r="A19" s="85"/>
      <c r="B19" s="86"/>
      <c r="C19" s="87" t="s">
        <v>106</v>
      </c>
      <c r="D19" s="88"/>
      <c r="E19" s="89"/>
    </row>
    <row r="20" spans="1:5" s="90" customFormat="1" ht="18.75" customHeight="1" hidden="1">
      <c r="A20" s="85"/>
      <c r="B20" s="86"/>
      <c r="C20" s="87" t="s">
        <v>292</v>
      </c>
      <c r="D20" s="88">
        <v>28372.74</v>
      </c>
      <c r="E20" s="89"/>
    </row>
    <row r="21" spans="1:5" s="90" customFormat="1" ht="18.75" customHeight="1" hidden="1">
      <c r="A21" s="85"/>
      <c r="B21" s="86"/>
      <c r="C21" s="87" t="s">
        <v>293</v>
      </c>
      <c r="D21" s="88"/>
      <c r="E21" s="89"/>
    </row>
    <row r="22" spans="1:5" s="90" customFormat="1" ht="18.75" customHeight="1" hidden="1">
      <c r="A22" s="85"/>
      <c r="B22" s="86"/>
      <c r="C22" s="87" t="s">
        <v>87</v>
      </c>
      <c r="D22" s="88"/>
      <c r="E22" s="89"/>
    </row>
    <row r="23" spans="1:5" s="35" customFormat="1" ht="18.75" customHeight="1">
      <c r="A23" s="23" t="s">
        <v>38</v>
      </c>
      <c r="B23" s="103" t="s">
        <v>39</v>
      </c>
      <c r="C23" s="104"/>
      <c r="D23" s="37">
        <v>29336.5</v>
      </c>
      <c r="E23" s="34"/>
    </row>
    <row r="24" spans="1:5" s="35" customFormat="1" ht="18.75" customHeight="1" hidden="1">
      <c r="A24" s="23" t="s">
        <v>40</v>
      </c>
      <c r="B24" s="107"/>
      <c r="C24" s="108"/>
      <c r="D24" s="37"/>
      <c r="E24" s="34"/>
    </row>
    <row r="25" spans="1:5" s="35" customFormat="1" ht="18.75" customHeight="1">
      <c r="A25" s="23" t="s">
        <v>30</v>
      </c>
      <c r="B25" s="107" t="s">
        <v>35</v>
      </c>
      <c r="C25" s="108"/>
      <c r="D25" s="91">
        <f>SUM(D26:D42)</f>
        <v>0</v>
      </c>
      <c r="E25" s="34"/>
    </row>
    <row r="26" spans="1:5" s="90" customFormat="1" ht="18.75" customHeight="1" hidden="1">
      <c r="A26" s="85"/>
      <c r="B26" s="86"/>
      <c r="C26" s="87" t="s">
        <v>289</v>
      </c>
      <c r="D26" s="88"/>
      <c r="E26" s="89"/>
    </row>
    <row r="27" spans="1:5" s="90" customFormat="1" ht="18.75" customHeight="1" hidden="1">
      <c r="A27" s="85"/>
      <c r="B27" s="86"/>
      <c r="C27" s="87" t="s">
        <v>82</v>
      </c>
      <c r="D27" s="88"/>
      <c r="E27" s="89"/>
    </row>
    <row r="28" spans="1:5" s="90" customFormat="1" ht="18.75" customHeight="1" hidden="1">
      <c r="A28" s="85"/>
      <c r="B28" s="86"/>
      <c r="C28" s="87" t="s">
        <v>102</v>
      </c>
      <c r="D28" s="88"/>
      <c r="E28" s="89"/>
    </row>
    <row r="29" spans="1:5" s="90" customFormat="1" ht="18.75" customHeight="1" hidden="1">
      <c r="A29" s="85"/>
      <c r="B29" s="86"/>
      <c r="C29" s="87" t="s">
        <v>290</v>
      </c>
      <c r="D29" s="88"/>
      <c r="E29" s="89"/>
    </row>
    <row r="30" spans="1:5" s="90" customFormat="1" ht="18.75" customHeight="1" hidden="1">
      <c r="A30" s="85"/>
      <c r="B30" s="86"/>
      <c r="C30" s="87" t="s">
        <v>95</v>
      </c>
      <c r="D30" s="88"/>
      <c r="E30" s="89"/>
    </row>
    <row r="31" spans="1:5" s="90" customFormat="1" ht="18.75" customHeight="1" hidden="1">
      <c r="A31" s="85"/>
      <c r="B31" s="86"/>
      <c r="C31" s="87" t="s">
        <v>291</v>
      </c>
      <c r="D31" s="88"/>
      <c r="E31" s="89"/>
    </row>
    <row r="32" spans="1:5" s="90" customFormat="1" ht="18.75" customHeight="1" hidden="1">
      <c r="A32" s="85"/>
      <c r="B32" s="86"/>
      <c r="C32" s="87" t="s">
        <v>45</v>
      </c>
      <c r="D32" s="88"/>
      <c r="E32" s="89"/>
    </row>
    <row r="33" spans="1:5" s="90" customFormat="1" ht="18.75" customHeight="1" hidden="1">
      <c r="A33" s="85"/>
      <c r="B33" s="86"/>
      <c r="C33" s="87" t="s">
        <v>93</v>
      </c>
      <c r="D33" s="88"/>
      <c r="E33" s="89"/>
    </row>
    <row r="34" spans="1:5" s="90" customFormat="1" ht="18.75" customHeight="1" hidden="1">
      <c r="A34" s="85"/>
      <c r="B34" s="86"/>
      <c r="C34" s="87" t="s">
        <v>67</v>
      </c>
      <c r="D34" s="88"/>
      <c r="E34" s="89"/>
    </row>
    <row r="35" spans="1:5" s="90" customFormat="1" ht="18.75" customHeight="1" hidden="1">
      <c r="A35" s="85"/>
      <c r="B35" s="86"/>
      <c r="C35" s="87" t="s">
        <v>103</v>
      </c>
      <c r="D35" s="88"/>
      <c r="E35" s="89"/>
    </row>
    <row r="36" spans="1:5" s="90" customFormat="1" ht="18.75" customHeight="1" hidden="1">
      <c r="A36" s="85"/>
      <c r="B36" s="86"/>
      <c r="C36" s="87" t="s">
        <v>229</v>
      </c>
      <c r="D36" s="88"/>
      <c r="E36" s="89"/>
    </row>
    <row r="37" spans="1:5" s="90" customFormat="1" ht="18.75" customHeight="1" hidden="1">
      <c r="A37" s="85"/>
      <c r="B37" s="86"/>
      <c r="C37" s="87" t="s">
        <v>66</v>
      </c>
      <c r="D37" s="88"/>
      <c r="E37" s="89"/>
    </row>
    <row r="38" spans="1:5" s="90" customFormat="1" ht="18.75" customHeight="1" hidden="1">
      <c r="A38" s="85"/>
      <c r="B38" s="86"/>
      <c r="C38" s="87" t="s">
        <v>94</v>
      </c>
      <c r="D38" s="88"/>
      <c r="E38" s="89"/>
    </row>
    <row r="39" spans="1:5" s="90" customFormat="1" ht="18.75" customHeight="1" hidden="1">
      <c r="A39" s="85"/>
      <c r="B39" s="86"/>
      <c r="C39" s="87" t="s">
        <v>106</v>
      </c>
      <c r="D39" s="88"/>
      <c r="E39" s="89"/>
    </row>
    <row r="40" spans="1:5" s="90" customFormat="1" ht="18.75" customHeight="1" hidden="1">
      <c r="A40" s="85"/>
      <c r="B40" s="86"/>
      <c r="C40" s="87" t="s">
        <v>292</v>
      </c>
      <c r="D40" s="88"/>
      <c r="E40" s="89"/>
    </row>
    <row r="41" spans="1:5" s="90" customFormat="1" ht="18.75" customHeight="1" hidden="1">
      <c r="A41" s="85"/>
      <c r="B41" s="86"/>
      <c r="C41" s="87" t="s">
        <v>293</v>
      </c>
      <c r="D41" s="88"/>
      <c r="E41" s="89"/>
    </row>
    <row r="42" spans="1:5" s="90" customFormat="1" ht="18.75" customHeight="1" hidden="1">
      <c r="A42" s="85"/>
      <c r="B42" s="86"/>
      <c r="C42" s="87" t="s">
        <v>87</v>
      </c>
      <c r="D42" s="88"/>
      <c r="E42" s="89"/>
    </row>
    <row r="43" spans="1:5" s="35" customFormat="1" ht="18.75" customHeight="1">
      <c r="A43" s="23"/>
      <c r="B43" s="107" t="s">
        <v>294</v>
      </c>
      <c r="C43" s="108"/>
      <c r="D43" s="91">
        <f>SUM(D44:D60)</f>
        <v>307.6</v>
      </c>
      <c r="E43" s="34"/>
    </row>
    <row r="44" spans="1:5" s="90" customFormat="1" ht="18.75" customHeight="1" hidden="1">
      <c r="A44" s="85"/>
      <c r="B44" s="86"/>
      <c r="C44" s="87" t="s">
        <v>289</v>
      </c>
      <c r="D44" s="88"/>
      <c r="E44" s="89"/>
    </row>
    <row r="45" spans="1:5" s="90" customFormat="1" ht="18.75" customHeight="1" hidden="1">
      <c r="A45" s="85"/>
      <c r="B45" s="86"/>
      <c r="C45" s="87" t="s">
        <v>82</v>
      </c>
      <c r="D45" s="88"/>
      <c r="E45" s="89"/>
    </row>
    <row r="46" spans="1:5" s="90" customFormat="1" ht="18.75" customHeight="1" hidden="1">
      <c r="A46" s="85"/>
      <c r="B46" s="86"/>
      <c r="C46" s="87" t="s">
        <v>102</v>
      </c>
      <c r="D46" s="88"/>
      <c r="E46" s="89"/>
    </row>
    <row r="47" spans="1:5" s="90" customFormat="1" ht="18.75" customHeight="1" hidden="1">
      <c r="A47" s="85"/>
      <c r="B47" s="86"/>
      <c r="C47" s="87" t="s">
        <v>290</v>
      </c>
      <c r="D47" s="88"/>
      <c r="E47" s="89"/>
    </row>
    <row r="48" spans="1:5" s="90" customFormat="1" ht="18.75" customHeight="1" hidden="1">
      <c r="A48" s="85"/>
      <c r="B48" s="86"/>
      <c r="C48" s="87" t="s">
        <v>95</v>
      </c>
      <c r="D48" s="88"/>
      <c r="E48" s="89"/>
    </row>
    <row r="49" spans="1:5" s="90" customFormat="1" ht="18.75" customHeight="1" hidden="1">
      <c r="A49" s="85"/>
      <c r="B49" s="86"/>
      <c r="C49" s="87" t="s">
        <v>291</v>
      </c>
      <c r="D49" s="88"/>
      <c r="E49" s="89"/>
    </row>
    <row r="50" spans="1:5" s="90" customFormat="1" ht="18.75" customHeight="1" hidden="1">
      <c r="A50" s="85"/>
      <c r="B50" s="86"/>
      <c r="C50" s="87" t="s">
        <v>45</v>
      </c>
      <c r="D50" s="88"/>
      <c r="E50" s="89"/>
    </row>
    <row r="51" spans="1:5" s="90" customFormat="1" ht="18.75" customHeight="1" hidden="1">
      <c r="A51" s="85"/>
      <c r="B51" s="86"/>
      <c r="C51" s="87" t="s">
        <v>93</v>
      </c>
      <c r="D51" s="88">
        <v>307.6</v>
      </c>
      <c r="E51" s="89"/>
    </row>
    <row r="52" spans="1:5" s="90" customFormat="1" ht="18.75" customHeight="1" hidden="1">
      <c r="A52" s="85"/>
      <c r="B52" s="86"/>
      <c r="C52" s="87" t="s">
        <v>293</v>
      </c>
      <c r="D52" s="88"/>
      <c r="E52" s="89"/>
    </row>
    <row r="53" spans="1:5" s="90" customFormat="1" ht="18.75" customHeight="1" hidden="1">
      <c r="A53" s="85"/>
      <c r="B53" s="86"/>
      <c r="C53" s="87" t="s">
        <v>106</v>
      </c>
      <c r="D53" s="88"/>
      <c r="E53" s="89"/>
    </row>
    <row r="54" spans="1:5" s="90" customFormat="1" ht="18.75" customHeight="1" hidden="1">
      <c r="A54" s="85"/>
      <c r="B54" s="86"/>
      <c r="C54" s="87" t="s">
        <v>229</v>
      </c>
      <c r="D54" s="88"/>
      <c r="E54" s="89"/>
    </row>
    <row r="55" spans="1:5" s="90" customFormat="1" ht="18.75" customHeight="1" hidden="1">
      <c r="A55" s="85"/>
      <c r="B55" s="86"/>
      <c r="C55" s="87" t="s">
        <v>66</v>
      </c>
      <c r="D55" s="88"/>
      <c r="E55" s="89"/>
    </row>
    <row r="56" spans="1:5" s="90" customFormat="1" ht="18.75" customHeight="1" hidden="1">
      <c r="A56" s="85"/>
      <c r="B56" s="86"/>
      <c r="C56" s="87" t="s">
        <v>94</v>
      </c>
      <c r="D56" s="88"/>
      <c r="E56" s="89"/>
    </row>
    <row r="57" spans="1:5" s="90" customFormat="1" ht="18.75" customHeight="1" hidden="1">
      <c r="A57" s="85"/>
      <c r="B57" s="86"/>
      <c r="C57" s="87" t="s">
        <v>106</v>
      </c>
      <c r="D57" s="88"/>
      <c r="E57" s="89"/>
    </row>
    <row r="58" spans="1:5" s="90" customFormat="1" ht="18.75" customHeight="1" hidden="1">
      <c r="A58" s="85"/>
      <c r="B58" s="86"/>
      <c r="C58" s="87" t="s">
        <v>292</v>
      </c>
      <c r="D58" s="88"/>
      <c r="E58" s="89"/>
    </row>
    <row r="59" spans="1:5" s="90" customFormat="1" ht="18.75" customHeight="1" hidden="1">
      <c r="A59" s="85"/>
      <c r="B59" s="86"/>
      <c r="C59" s="87" t="s">
        <v>293</v>
      </c>
      <c r="D59" s="88"/>
      <c r="E59" s="89"/>
    </row>
    <row r="60" spans="1:5" s="90" customFormat="1" ht="18.75" customHeight="1" hidden="1">
      <c r="A60" s="85"/>
      <c r="B60" s="86"/>
      <c r="C60" s="87" t="s">
        <v>87</v>
      </c>
      <c r="D60" s="88"/>
      <c r="E60" s="89"/>
    </row>
    <row r="61" spans="1:5" s="35" customFormat="1" ht="18.75" customHeight="1" hidden="1">
      <c r="A61" s="23"/>
      <c r="B61" s="107" t="s">
        <v>295</v>
      </c>
      <c r="C61" s="108"/>
      <c r="D61" s="91">
        <f>SUM(D62:D78)</f>
        <v>0</v>
      </c>
      <c r="E61" s="34"/>
    </row>
    <row r="62" spans="1:5" s="90" customFormat="1" ht="18.75" customHeight="1" hidden="1">
      <c r="A62" s="85"/>
      <c r="B62" s="86"/>
      <c r="C62" s="87" t="s">
        <v>289</v>
      </c>
      <c r="D62" s="88"/>
      <c r="E62" s="89"/>
    </row>
    <row r="63" spans="1:5" s="90" customFormat="1" ht="18.75" customHeight="1" hidden="1">
      <c r="A63" s="85"/>
      <c r="B63" s="86"/>
      <c r="C63" s="87" t="s">
        <v>82</v>
      </c>
      <c r="D63" s="88"/>
      <c r="E63" s="89"/>
    </row>
    <row r="64" spans="1:5" s="90" customFormat="1" ht="18.75" customHeight="1" hidden="1">
      <c r="A64" s="85"/>
      <c r="B64" s="86"/>
      <c r="C64" s="87" t="s">
        <v>102</v>
      </c>
      <c r="D64" s="88"/>
      <c r="E64" s="89"/>
    </row>
    <row r="65" spans="1:5" s="90" customFormat="1" ht="18.75" customHeight="1" hidden="1">
      <c r="A65" s="85"/>
      <c r="B65" s="86"/>
      <c r="C65" s="87" t="s">
        <v>290</v>
      </c>
      <c r="D65" s="88"/>
      <c r="E65" s="89"/>
    </row>
    <row r="66" spans="1:5" s="90" customFormat="1" ht="18.75" customHeight="1" hidden="1">
      <c r="A66" s="85"/>
      <c r="B66" s="86"/>
      <c r="C66" s="87" t="s">
        <v>95</v>
      </c>
      <c r="D66" s="88"/>
      <c r="E66" s="89"/>
    </row>
    <row r="67" spans="1:5" s="90" customFormat="1" ht="18.75" customHeight="1" hidden="1">
      <c r="A67" s="85"/>
      <c r="B67" s="86"/>
      <c r="C67" s="87" t="s">
        <v>291</v>
      </c>
      <c r="D67" s="88"/>
      <c r="E67" s="89"/>
    </row>
    <row r="68" spans="1:5" s="90" customFormat="1" ht="18.75" customHeight="1" hidden="1">
      <c r="A68" s="85"/>
      <c r="B68" s="86"/>
      <c r="C68" s="87" t="s">
        <v>45</v>
      </c>
      <c r="D68" s="88"/>
      <c r="E68" s="89"/>
    </row>
    <row r="69" spans="1:5" s="90" customFormat="1" ht="18.75" customHeight="1" hidden="1">
      <c r="A69" s="85"/>
      <c r="B69" s="86"/>
      <c r="C69" s="87" t="s">
        <v>93</v>
      </c>
      <c r="D69" s="88"/>
      <c r="E69" s="89"/>
    </row>
    <row r="70" spans="1:5" s="90" customFormat="1" ht="18.75" customHeight="1" hidden="1">
      <c r="A70" s="85"/>
      <c r="B70" s="86"/>
      <c r="C70" s="87" t="s">
        <v>67</v>
      </c>
      <c r="D70" s="88"/>
      <c r="E70" s="89"/>
    </row>
    <row r="71" spans="1:5" s="90" customFormat="1" ht="18.75" customHeight="1" hidden="1">
      <c r="A71" s="85"/>
      <c r="B71" s="86"/>
      <c r="C71" s="87" t="s">
        <v>103</v>
      </c>
      <c r="D71" s="88"/>
      <c r="E71" s="89"/>
    </row>
    <row r="72" spans="1:5" s="90" customFormat="1" ht="18.75" customHeight="1" hidden="1">
      <c r="A72" s="85"/>
      <c r="B72" s="86"/>
      <c r="C72" s="87" t="s">
        <v>229</v>
      </c>
      <c r="D72" s="88"/>
      <c r="E72" s="89"/>
    </row>
    <row r="73" spans="1:5" s="90" customFormat="1" ht="18.75" customHeight="1" hidden="1">
      <c r="A73" s="85"/>
      <c r="B73" s="86"/>
      <c r="C73" s="87" t="s">
        <v>66</v>
      </c>
      <c r="D73" s="88"/>
      <c r="E73" s="89"/>
    </row>
    <row r="74" spans="1:5" s="90" customFormat="1" ht="18.75" customHeight="1" hidden="1">
      <c r="A74" s="85"/>
      <c r="B74" s="86"/>
      <c r="C74" s="87" t="s">
        <v>94</v>
      </c>
      <c r="D74" s="88"/>
      <c r="E74" s="89"/>
    </row>
    <row r="75" spans="1:5" s="90" customFormat="1" ht="18.75" customHeight="1" hidden="1">
      <c r="A75" s="85"/>
      <c r="B75" s="86"/>
      <c r="C75" s="87" t="s">
        <v>106</v>
      </c>
      <c r="D75" s="88"/>
      <c r="E75" s="89"/>
    </row>
    <row r="76" spans="1:5" s="90" customFormat="1" ht="18.75" customHeight="1" hidden="1">
      <c r="A76" s="85"/>
      <c r="B76" s="86"/>
      <c r="C76" s="87" t="s">
        <v>292</v>
      </c>
      <c r="D76" s="88"/>
      <c r="E76" s="89"/>
    </row>
    <row r="77" spans="1:5" s="90" customFormat="1" ht="18.75" customHeight="1" hidden="1">
      <c r="A77" s="85"/>
      <c r="B77" s="86"/>
      <c r="C77" s="87" t="s">
        <v>293</v>
      </c>
      <c r="D77" s="88"/>
      <c r="E77" s="89"/>
    </row>
    <row r="78" spans="1:5" s="90" customFormat="1" ht="18.75" customHeight="1" hidden="1">
      <c r="A78" s="85"/>
      <c r="B78" s="86"/>
      <c r="C78" s="87" t="s">
        <v>87</v>
      </c>
      <c r="D78" s="88"/>
      <c r="E78" s="89"/>
    </row>
    <row r="79" spans="1:5" s="35" customFormat="1" ht="18.75" customHeight="1" hidden="1">
      <c r="A79" s="38"/>
      <c r="B79" s="107" t="s">
        <v>296</v>
      </c>
      <c r="C79" s="108"/>
      <c r="D79" s="91">
        <f>SUM(D80:D96)</f>
        <v>0</v>
      </c>
      <c r="E79" s="34"/>
    </row>
    <row r="80" spans="1:5" s="90" customFormat="1" ht="18.75" customHeight="1" hidden="1">
      <c r="A80" s="85"/>
      <c r="B80" s="86"/>
      <c r="C80" s="87" t="s">
        <v>289</v>
      </c>
      <c r="D80" s="88"/>
      <c r="E80" s="89"/>
    </row>
    <row r="81" spans="1:5" s="90" customFormat="1" ht="18.75" customHeight="1" hidden="1">
      <c r="A81" s="85"/>
      <c r="B81" s="86"/>
      <c r="C81" s="87" t="s">
        <v>82</v>
      </c>
      <c r="D81" s="88"/>
      <c r="E81" s="89"/>
    </row>
    <row r="82" spans="1:5" s="90" customFormat="1" ht="18.75" customHeight="1" hidden="1">
      <c r="A82" s="85"/>
      <c r="B82" s="86"/>
      <c r="C82" s="87" t="s">
        <v>102</v>
      </c>
      <c r="D82" s="88"/>
      <c r="E82" s="89"/>
    </row>
    <row r="83" spans="1:5" s="90" customFormat="1" ht="18.75" customHeight="1" hidden="1">
      <c r="A83" s="85"/>
      <c r="B83" s="86"/>
      <c r="C83" s="87" t="s">
        <v>290</v>
      </c>
      <c r="D83" s="88"/>
      <c r="E83" s="89"/>
    </row>
    <row r="84" spans="1:5" s="90" customFormat="1" ht="18.75" customHeight="1" hidden="1">
      <c r="A84" s="85"/>
      <c r="B84" s="86"/>
      <c r="C84" s="87" t="s">
        <v>95</v>
      </c>
      <c r="D84" s="88"/>
      <c r="E84" s="89"/>
    </row>
    <row r="85" spans="1:5" s="90" customFormat="1" ht="18.75" customHeight="1" hidden="1">
      <c r="A85" s="85"/>
      <c r="B85" s="86"/>
      <c r="C85" s="87" t="s">
        <v>291</v>
      </c>
      <c r="D85" s="88"/>
      <c r="E85" s="89"/>
    </row>
    <row r="86" spans="1:5" s="90" customFormat="1" ht="18.75" customHeight="1" hidden="1">
      <c r="A86" s="85"/>
      <c r="B86" s="86"/>
      <c r="C86" s="87" t="s">
        <v>45</v>
      </c>
      <c r="D86" s="88"/>
      <c r="E86" s="89"/>
    </row>
    <row r="87" spans="1:5" s="90" customFormat="1" ht="18.75" customHeight="1" hidden="1">
      <c r="A87" s="85"/>
      <c r="B87" s="86"/>
      <c r="C87" s="87" t="s">
        <v>93</v>
      </c>
      <c r="D87" s="88"/>
      <c r="E87" s="89"/>
    </row>
    <row r="88" spans="1:5" s="90" customFormat="1" ht="18.75" customHeight="1" hidden="1">
      <c r="A88" s="85"/>
      <c r="B88" s="86"/>
      <c r="C88" s="87" t="s">
        <v>67</v>
      </c>
      <c r="D88" s="88"/>
      <c r="E88" s="89"/>
    </row>
    <row r="89" spans="1:5" s="90" customFormat="1" ht="18.75" customHeight="1" hidden="1">
      <c r="A89" s="85"/>
      <c r="B89" s="86"/>
      <c r="C89" s="87" t="s">
        <v>103</v>
      </c>
      <c r="D89" s="88"/>
      <c r="E89" s="89"/>
    </row>
    <row r="90" spans="1:5" s="90" customFormat="1" ht="18.75" customHeight="1" hidden="1">
      <c r="A90" s="85"/>
      <c r="B90" s="86"/>
      <c r="C90" s="87" t="s">
        <v>229</v>
      </c>
      <c r="D90" s="88"/>
      <c r="E90" s="89"/>
    </row>
    <row r="91" spans="1:5" s="90" customFormat="1" ht="18.75" customHeight="1" hidden="1">
      <c r="A91" s="85"/>
      <c r="B91" s="86"/>
      <c r="C91" s="87" t="s">
        <v>66</v>
      </c>
      <c r="D91" s="88"/>
      <c r="E91" s="89"/>
    </row>
    <row r="92" spans="1:5" s="90" customFormat="1" ht="18.75" customHeight="1" hidden="1">
      <c r="A92" s="85"/>
      <c r="B92" s="86"/>
      <c r="C92" s="87" t="s">
        <v>94</v>
      </c>
      <c r="D92" s="88"/>
      <c r="E92" s="89"/>
    </row>
    <row r="93" spans="1:5" s="90" customFormat="1" ht="18.75" customHeight="1" hidden="1">
      <c r="A93" s="85"/>
      <c r="B93" s="86"/>
      <c r="C93" s="87" t="s">
        <v>106</v>
      </c>
      <c r="D93" s="88"/>
      <c r="E93" s="89"/>
    </row>
    <row r="94" spans="1:5" s="90" customFormat="1" ht="18.75" customHeight="1" hidden="1">
      <c r="A94" s="85"/>
      <c r="B94" s="86"/>
      <c r="C94" s="87" t="s">
        <v>292</v>
      </c>
      <c r="D94" s="88"/>
      <c r="E94" s="89"/>
    </row>
    <row r="95" spans="1:5" s="90" customFormat="1" ht="18.75" customHeight="1" hidden="1">
      <c r="A95" s="85"/>
      <c r="B95" s="86"/>
      <c r="C95" s="87" t="s">
        <v>293</v>
      </c>
      <c r="D95" s="88"/>
      <c r="E95" s="89"/>
    </row>
    <row r="96" spans="1:5" s="90" customFormat="1" ht="18.75" customHeight="1" hidden="1">
      <c r="A96" s="85"/>
      <c r="B96" s="86"/>
      <c r="C96" s="87" t="s">
        <v>87</v>
      </c>
      <c r="D96" s="88"/>
      <c r="E96" s="89"/>
    </row>
    <row r="97" spans="1:7" s="35" customFormat="1" ht="18.75" customHeight="1" hidden="1">
      <c r="A97" s="23"/>
      <c r="B97" s="107" t="s">
        <v>114</v>
      </c>
      <c r="C97" s="108"/>
      <c r="D97" s="41">
        <f>SUM(D98:D114)</f>
        <v>0</v>
      </c>
      <c r="E97" s="34"/>
      <c r="G97" s="40"/>
    </row>
    <row r="98" spans="1:5" s="90" customFormat="1" ht="18.75" customHeight="1" hidden="1">
      <c r="A98" s="85"/>
      <c r="B98" s="86"/>
      <c r="C98" s="87" t="s">
        <v>289</v>
      </c>
      <c r="D98" s="88"/>
      <c r="E98" s="89"/>
    </row>
    <row r="99" spans="1:5" s="90" customFormat="1" ht="18.75" customHeight="1" hidden="1">
      <c r="A99" s="85"/>
      <c r="B99" s="86"/>
      <c r="C99" s="87" t="s">
        <v>82</v>
      </c>
      <c r="D99" s="88"/>
      <c r="E99" s="89"/>
    </row>
    <row r="100" spans="1:5" s="90" customFormat="1" ht="18.75" customHeight="1" hidden="1">
      <c r="A100" s="85"/>
      <c r="B100" s="86"/>
      <c r="C100" s="87" t="s">
        <v>102</v>
      </c>
      <c r="D100" s="88"/>
      <c r="E100" s="89"/>
    </row>
    <row r="101" spans="1:5" s="90" customFormat="1" ht="18.75" customHeight="1" hidden="1">
      <c r="A101" s="85"/>
      <c r="B101" s="86"/>
      <c r="C101" s="87" t="s">
        <v>290</v>
      </c>
      <c r="D101" s="88"/>
      <c r="E101" s="89"/>
    </row>
    <row r="102" spans="1:5" s="90" customFormat="1" ht="18.75" customHeight="1" hidden="1">
      <c r="A102" s="85"/>
      <c r="B102" s="86"/>
      <c r="C102" s="87" t="s">
        <v>95</v>
      </c>
      <c r="D102" s="88"/>
      <c r="E102" s="89"/>
    </row>
    <row r="103" spans="1:5" s="90" customFormat="1" ht="18.75" customHeight="1" hidden="1">
      <c r="A103" s="85"/>
      <c r="B103" s="86"/>
      <c r="C103" s="87" t="s">
        <v>291</v>
      </c>
      <c r="D103" s="88"/>
      <c r="E103" s="89"/>
    </row>
    <row r="104" spans="1:5" s="90" customFormat="1" ht="18.75" customHeight="1" hidden="1">
      <c r="A104" s="85"/>
      <c r="B104" s="86"/>
      <c r="C104" s="87" t="s">
        <v>45</v>
      </c>
      <c r="D104" s="88"/>
      <c r="E104" s="89"/>
    </row>
    <row r="105" spans="1:5" s="90" customFormat="1" ht="18.75" customHeight="1" hidden="1">
      <c r="A105" s="85"/>
      <c r="B105" s="86"/>
      <c r="C105" s="87" t="s">
        <v>93</v>
      </c>
      <c r="D105" s="88"/>
      <c r="E105" s="89"/>
    </row>
    <row r="106" spans="1:5" s="90" customFormat="1" ht="18.75" customHeight="1" hidden="1">
      <c r="A106" s="85"/>
      <c r="B106" s="86"/>
      <c r="C106" s="87" t="s">
        <v>67</v>
      </c>
      <c r="D106" s="88"/>
      <c r="E106" s="89"/>
    </row>
    <row r="107" spans="1:5" s="90" customFormat="1" ht="18.75" customHeight="1" hidden="1">
      <c r="A107" s="85"/>
      <c r="B107" s="86"/>
      <c r="C107" s="87" t="s">
        <v>103</v>
      </c>
      <c r="D107" s="88"/>
      <c r="E107" s="89"/>
    </row>
    <row r="108" spans="1:5" s="90" customFormat="1" ht="18.75" customHeight="1" hidden="1">
      <c r="A108" s="85"/>
      <c r="B108" s="86"/>
      <c r="C108" s="87" t="s">
        <v>229</v>
      </c>
      <c r="D108" s="88"/>
      <c r="E108" s="89"/>
    </row>
    <row r="109" spans="1:5" s="90" customFormat="1" ht="18.75" customHeight="1" hidden="1">
      <c r="A109" s="85"/>
      <c r="B109" s="86"/>
      <c r="C109" s="87" t="s">
        <v>66</v>
      </c>
      <c r="D109" s="88"/>
      <c r="E109" s="89"/>
    </row>
    <row r="110" spans="1:5" s="90" customFormat="1" ht="18.75" customHeight="1" hidden="1">
      <c r="A110" s="85"/>
      <c r="B110" s="86"/>
      <c r="C110" s="87" t="s">
        <v>94</v>
      </c>
      <c r="D110" s="88"/>
      <c r="E110" s="89"/>
    </row>
    <row r="111" spans="1:5" s="90" customFormat="1" ht="18.75" customHeight="1" hidden="1">
      <c r="A111" s="85"/>
      <c r="B111" s="86"/>
      <c r="C111" s="87" t="s">
        <v>106</v>
      </c>
      <c r="D111" s="88"/>
      <c r="E111" s="89"/>
    </row>
    <row r="112" spans="1:5" s="90" customFormat="1" ht="18.75" customHeight="1" hidden="1">
      <c r="A112" s="85"/>
      <c r="B112" s="86"/>
      <c r="C112" s="87" t="s">
        <v>292</v>
      </c>
      <c r="D112" s="88"/>
      <c r="E112" s="89"/>
    </row>
    <row r="113" spans="1:5" s="90" customFormat="1" ht="18.75" customHeight="1" hidden="1">
      <c r="A113" s="85"/>
      <c r="B113" s="86"/>
      <c r="C113" s="87" t="s">
        <v>293</v>
      </c>
      <c r="D113" s="88"/>
      <c r="E113" s="89"/>
    </row>
    <row r="114" spans="1:5" s="90" customFormat="1" ht="18.75" customHeight="1" hidden="1">
      <c r="A114" s="85"/>
      <c r="B114" s="86"/>
      <c r="C114" s="87" t="s">
        <v>87</v>
      </c>
      <c r="D114" s="88"/>
      <c r="E114" s="89"/>
    </row>
    <row r="115" spans="1:5" s="35" customFormat="1" ht="18.75" customHeight="1" hidden="1">
      <c r="A115" s="29" t="s">
        <v>78</v>
      </c>
      <c r="B115" s="96"/>
      <c r="C115" s="24"/>
      <c r="D115" s="57"/>
      <c r="E115" s="34"/>
    </row>
    <row r="116" spans="1:5" s="43" customFormat="1" ht="16.5" customHeight="1" hidden="1">
      <c r="A116" s="23"/>
      <c r="B116" s="96"/>
      <c r="C116" s="24"/>
      <c r="D116" s="57"/>
      <c r="E116" s="42"/>
    </row>
    <row r="117" spans="1:5" s="43" customFormat="1" ht="23.25" customHeight="1">
      <c r="A117" s="92" t="s">
        <v>27</v>
      </c>
      <c r="B117" s="122" t="s">
        <v>79</v>
      </c>
      <c r="C117" s="123"/>
      <c r="D117" s="93">
        <f>SUM(D118:D126)</f>
        <v>222624.33</v>
      </c>
      <c r="E117" s="42"/>
    </row>
    <row r="118" spans="1:5" s="43" customFormat="1" ht="18.75">
      <c r="A118" s="111" t="s">
        <v>44</v>
      </c>
      <c r="B118" s="103" t="s">
        <v>5</v>
      </c>
      <c r="C118" s="104"/>
      <c r="D118" s="57">
        <v>7180.03</v>
      </c>
      <c r="E118" s="44"/>
    </row>
    <row r="119" spans="1:5" s="43" customFormat="1" ht="39.75" customHeight="1">
      <c r="A119" s="116"/>
      <c r="B119" s="103" t="s">
        <v>6</v>
      </c>
      <c r="C119" s="104"/>
      <c r="D119" s="57">
        <v>85</v>
      </c>
      <c r="E119" s="44"/>
    </row>
    <row r="120" spans="1:5" s="43" customFormat="1" ht="39.75" customHeight="1">
      <c r="A120" s="111" t="s">
        <v>93</v>
      </c>
      <c r="B120" s="103" t="s">
        <v>7</v>
      </c>
      <c r="C120" s="104"/>
      <c r="D120" s="57">
        <f>2000+3000</f>
        <v>5000</v>
      </c>
      <c r="E120" s="44"/>
    </row>
    <row r="121" spans="1:5" s="43" customFormat="1" ht="44.25" customHeight="1">
      <c r="A121" s="112"/>
      <c r="B121" s="103" t="s">
        <v>8</v>
      </c>
      <c r="C121" s="104"/>
      <c r="D121" s="57">
        <v>5000</v>
      </c>
      <c r="E121" s="44"/>
    </row>
    <row r="122" spans="1:5" s="43" customFormat="1" ht="40.5" customHeight="1">
      <c r="A122" s="112"/>
      <c r="B122" s="103" t="s">
        <v>9</v>
      </c>
      <c r="C122" s="104"/>
      <c r="D122" s="57">
        <v>10000</v>
      </c>
      <c r="E122" s="44"/>
    </row>
    <row r="123" spans="1:5" s="43" customFormat="1" ht="21.75" customHeight="1">
      <c r="A123" s="116"/>
      <c r="B123" s="103" t="s">
        <v>19</v>
      </c>
      <c r="C123" s="104"/>
      <c r="D123" s="57">
        <v>5899.9</v>
      </c>
      <c r="E123" s="44"/>
    </row>
    <row r="124" spans="1:5" s="43" customFormat="1" ht="36" customHeight="1">
      <c r="A124" s="59" t="s">
        <v>256</v>
      </c>
      <c r="B124" s="103" t="s">
        <v>10</v>
      </c>
      <c r="C124" s="104"/>
      <c r="D124" s="57">
        <v>169427</v>
      </c>
      <c r="E124" s="44"/>
    </row>
    <row r="125" spans="1:5" s="43" customFormat="1" ht="21.75" customHeight="1">
      <c r="A125" s="59"/>
      <c r="B125" s="103" t="s">
        <v>22</v>
      </c>
      <c r="C125" s="104"/>
      <c r="D125" s="57">
        <v>3500</v>
      </c>
      <c r="E125" s="44"/>
    </row>
    <row r="126" spans="1:5" s="43" customFormat="1" ht="18" customHeight="1">
      <c r="A126" s="23"/>
      <c r="B126" s="103" t="s">
        <v>23</v>
      </c>
      <c r="C126" s="104"/>
      <c r="D126" s="57">
        <v>16532.4</v>
      </c>
      <c r="E126" s="44"/>
    </row>
    <row r="127" spans="1:6" s="43" customFormat="1" ht="21" customHeight="1">
      <c r="A127" s="94"/>
      <c r="B127" s="122" t="s">
        <v>24</v>
      </c>
      <c r="C127" s="123"/>
      <c r="D127" s="95">
        <f>D4+D117</f>
        <v>472598.07</v>
      </c>
      <c r="E127" s="44"/>
      <c r="F127" s="45"/>
    </row>
    <row r="128" spans="1:5" s="43" customFormat="1" ht="21" customHeight="1">
      <c r="A128" s="98"/>
      <c r="B128" s="125" t="s">
        <v>80</v>
      </c>
      <c r="C128" s="126"/>
      <c r="D128" s="100">
        <f>SUM(D129:D132)</f>
        <v>48735</v>
      </c>
      <c r="E128" s="44"/>
    </row>
    <row r="129" spans="1:5" s="43" customFormat="1" ht="64.5" customHeight="1">
      <c r="A129" s="23" t="s">
        <v>88</v>
      </c>
      <c r="B129" s="105" t="s">
        <v>11</v>
      </c>
      <c r="C129" s="106"/>
      <c r="D129" s="97">
        <v>48735</v>
      </c>
      <c r="E129" s="44"/>
    </row>
    <row r="130" spans="1:5" s="43" customFormat="1" ht="21" customHeight="1">
      <c r="A130" s="23"/>
      <c r="B130" s="105"/>
      <c r="C130" s="106"/>
      <c r="D130" s="97"/>
      <c r="E130" s="44"/>
    </row>
    <row r="131" spans="1:5" s="43" customFormat="1" ht="21" customHeight="1">
      <c r="A131" s="23"/>
      <c r="B131" s="105"/>
      <c r="C131" s="106"/>
      <c r="D131" s="97"/>
      <c r="E131" s="44"/>
    </row>
    <row r="132" spans="1:5" s="43" customFormat="1" ht="21" customHeight="1">
      <c r="A132" s="23"/>
      <c r="B132" s="105"/>
      <c r="C132" s="106"/>
      <c r="D132" s="97"/>
      <c r="E132" s="44"/>
    </row>
    <row r="133" spans="1:5" s="43" customFormat="1" ht="21" customHeight="1">
      <c r="A133" s="98"/>
      <c r="B133" s="125" t="s">
        <v>81</v>
      </c>
      <c r="C133" s="126"/>
      <c r="D133" s="99">
        <f>D127+D128</f>
        <v>521333.07</v>
      </c>
      <c r="E133" s="22"/>
    </row>
    <row r="134" ht="21" customHeight="1"/>
    <row r="135" ht="21" customHeight="1"/>
    <row r="136" ht="21" customHeight="1"/>
    <row r="137" ht="21" customHeight="1"/>
  </sheetData>
  <sheetProtection/>
  <mergeCells count="31">
    <mergeCell ref="B126:C126"/>
    <mergeCell ref="B124:C124"/>
    <mergeCell ref="B125:C125"/>
    <mergeCell ref="A118:A119"/>
    <mergeCell ref="A120:A123"/>
    <mergeCell ref="B122:C122"/>
    <mergeCell ref="B123:C123"/>
    <mergeCell ref="B120:C120"/>
    <mergeCell ref="B24:C24"/>
    <mergeCell ref="B121:C121"/>
    <mergeCell ref="B43:C43"/>
    <mergeCell ref="B61:C61"/>
    <mergeCell ref="B25:C25"/>
    <mergeCell ref="B118:C118"/>
    <mergeCell ref="B79:C79"/>
    <mergeCell ref="B97:C97"/>
    <mergeCell ref="B117:C117"/>
    <mergeCell ref="B119:C119"/>
    <mergeCell ref="B133:C133"/>
    <mergeCell ref="B127:C127"/>
    <mergeCell ref="B128:C128"/>
    <mergeCell ref="B129:C129"/>
    <mergeCell ref="B130:C130"/>
    <mergeCell ref="B131:C131"/>
    <mergeCell ref="B132:C132"/>
    <mergeCell ref="B5:C5"/>
    <mergeCell ref="B23:C23"/>
    <mergeCell ref="A1:E1"/>
    <mergeCell ref="A2:C2"/>
    <mergeCell ref="B3:C3"/>
    <mergeCell ref="B4:C4"/>
  </mergeCells>
  <printOptions/>
  <pageMargins left="0.7" right="0.2" top="0.43" bottom="0.58" header="0.3" footer="0.3"/>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G132"/>
  <sheetViews>
    <sheetView zoomScalePageLayoutView="0" workbookViewId="0" topLeftCell="A97">
      <selection activeCell="A121" sqref="A121:A122"/>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32.25" customHeight="1">
      <c r="A1" s="109" t="s">
        <v>381</v>
      </c>
      <c r="B1" s="109"/>
      <c r="C1" s="109"/>
      <c r="D1" s="109"/>
      <c r="E1" s="109"/>
    </row>
    <row r="2" spans="1:5" ht="24.75" customHeight="1" hidden="1">
      <c r="A2" s="119" t="s">
        <v>374</v>
      </c>
      <c r="B2" s="119"/>
      <c r="C2" s="119"/>
      <c r="D2" s="31"/>
      <c r="E2" s="32"/>
    </row>
    <row r="3" spans="1:5" s="35" customFormat="1" ht="24" customHeight="1">
      <c r="A3" s="23"/>
      <c r="B3" s="120" t="s">
        <v>28</v>
      </c>
      <c r="C3" s="121"/>
      <c r="D3" s="33" t="s">
        <v>29</v>
      </c>
      <c r="E3" s="34"/>
    </row>
    <row r="4" spans="1:5" s="35" customFormat="1" ht="24" customHeight="1">
      <c r="A4" s="82" t="s">
        <v>75</v>
      </c>
      <c r="B4" s="122" t="s">
        <v>76</v>
      </c>
      <c r="C4" s="123"/>
      <c r="D4" s="83">
        <f>D5+D23+D24+D25++D43+D61+D79+D97+D115+D116</f>
        <v>63668.54</v>
      </c>
      <c r="E4" s="34"/>
    </row>
    <row r="5" spans="1:5" s="35" customFormat="1" ht="21" customHeight="1">
      <c r="A5" s="60" t="s">
        <v>77</v>
      </c>
      <c r="B5" s="103" t="s">
        <v>378</v>
      </c>
      <c r="C5" s="104"/>
      <c r="D5" s="84">
        <f>SUM(D6:D22)</f>
        <v>62256.45</v>
      </c>
      <c r="E5" s="34"/>
    </row>
    <row r="6" spans="1:5" s="90" customFormat="1" ht="21" customHeight="1" hidden="1">
      <c r="A6" s="85"/>
      <c r="B6" s="86"/>
      <c r="C6" s="87" t="s">
        <v>289</v>
      </c>
      <c r="D6" s="88"/>
      <c r="E6" s="89"/>
    </row>
    <row r="7" spans="1:5" s="90" customFormat="1" ht="21" customHeight="1" hidden="1">
      <c r="A7" s="85"/>
      <c r="B7" s="86"/>
      <c r="C7" s="87" t="s">
        <v>82</v>
      </c>
      <c r="D7" s="88"/>
      <c r="E7" s="89"/>
    </row>
    <row r="8" spans="1:5" s="90" customFormat="1" ht="21" customHeight="1" hidden="1">
      <c r="A8" s="85"/>
      <c r="B8" s="86"/>
      <c r="C8" s="87" t="s">
        <v>102</v>
      </c>
      <c r="D8" s="88"/>
      <c r="E8" s="89"/>
    </row>
    <row r="9" spans="1:5" s="90" customFormat="1" ht="21" customHeight="1" hidden="1">
      <c r="A9" s="85"/>
      <c r="B9" s="86"/>
      <c r="C9" s="87" t="s">
        <v>290</v>
      </c>
      <c r="D9" s="88"/>
      <c r="E9" s="89"/>
    </row>
    <row r="10" spans="1:5" s="90" customFormat="1" ht="21" customHeight="1" hidden="1">
      <c r="A10" s="85"/>
      <c r="B10" s="86"/>
      <c r="C10" s="87" t="s">
        <v>95</v>
      </c>
      <c r="D10" s="88"/>
      <c r="E10" s="89"/>
    </row>
    <row r="11" spans="1:5" s="90" customFormat="1" ht="21" customHeight="1" hidden="1">
      <c r="A11" s="85"/>
      <c r="B11" s="86"/>
      <c r="C11" s="87" t="s">
        <v>291</v>
      </c>
      <c r="D11" s="88"/>
      <c r="E11" s="89"/>
    </row>
    <row r="12" spans="1:5" s="90" customFormat="1" ht="21" customHeight="1" hidden="1">
      <c r="A12" s="85"/>
      <c r="B12" s="86"/>
      <c r="C12" s="87" t="s">
        <v>45</v>
      </c>
      <c r="D12" s="88"/>
      <c r="E12" s="89"/>
    </row>
    <row r="13" spans="1:5" s="90" customFormat="1" ht="21" customHeight="1" hidden="1">
      <c r="A13" s="85"/>
      <c r="B13" s="86"/>
      <c r="C13" s="87" t="s">
        <v>93</v>
      </c>
      <c r="D13" s="88"/>
      <c r="E13" s="89"/>
    </row>
    <row r="14" spans="1:5" s="90" customFormat="1" ht="21" customHeight="1" hidden="1">
      <c r="A14" s="85"/>
      <c r="B14" s="86"/>
      <c r="C14" s="87" t="s">
        <v>67</v>
      </c>
      <c r="D14" s="88"/>
      <c r="E14" s="89"/>
    </row>
    <row r="15" spans="1:5" s="90" customFormat="1" ht="21" customHeight="1" hidden="1">
      <c r="A15" s="85"/>
      <c r="B15" s="86"/>
      <c r="C15" s="87" t="s">
        <v>103</v>
      </c>
      <c r="D15" s="88"/>
      <c r="E15" s="89"/>
    </row>
    <row r="16" spans="1:5" s="90" customFormat="1" ht="21" customHeight="1" hidden="1">
      <c r="A16" s="85"/>
      <c r="B16" s="86"/>
      <c r="C16" s="87" t="s">
        <v>229</v>
      </c>
      <c r="D16" s="88"/>
      <c r="E16" s="89"/>
    </row>
    <row r="17" spans="1:5" s="90" customFormat="1" ht="21" customHeight="1" hidden="1">
      <c r="A17" s="85"/>
      <c r="B17" s="86"/>
      <c r="C17" s="87" t="s">
        <v>66</v>
      </c>
      <c r="D17" s="88"/>
      <c r="E17" s="89"/>
    </row>
    <row r="18" spans="1:5" s="90" customFormat="1" ht="21" customHeight="1" hidden="1">
      <c r="A18" s="85"/>
      <c r="B18" s="86"/>
      <c r="C18" s="87" t="s">
        <v>94</v>
      </c>
      <c r="D18" s="88"/>
      <c r="E18" s="89"/>
    </row>
    <row r="19" spans="1:5" s="90" customFormat="1" ht="21" customHeight="1" hidden="1">
      <c r="A19" s="85"/>
      <c r="B19" s="86"/>
      <c r="C19" s="87" t="s">
        <v>106</v>
      </c>
      <c r="D19" s="88">
        <v>62256.45</v>
      </c>
      <c r="E19" s="89"/>
    </row>
    <row r="20" spans="1:5" s="90" customFormat="1" ht="21" customHeight="1" hidden="1">
      <c r="A20" s="85"/>
      <c r="B20" s="86"/>
      <c r="C20" s="87" t="s">
        <v>292</v>
      </c>
      <c r="D20" s="88"/>
      <c r="E20" s="89"/>
    </row>
    <row r="21" spans="1:5" s="90" customFormat="1" ht="21" customHeight="1" hidden="1">
      <c r="A21" s="85"/>
      <c r="B21" s="86"/>
      <c r="C21" s="87" t="s">
        <v>293</v>
      </c>
      <c r="D21" s="88"/>
      <c r="E21" s="89"/>
    </row>
    <row r="22" spans="1:5" s="90" customFormat="1" ht="21" customHeight="1" hidden="1">
      <c r="A22" s="85"/>
      <c r="B22" s="86"/>
      <c r="C22" s="87" t="s">
        <v>87</v>
      </c>
      <c r="D22" s="88"/>
      <c r="E22" s="89"/>
    </row>
    <row r="23" spans="1:5" s="35" customFormat="1" ht="21" customHeight="1">
      <c r="A23" s="23" t="s">
        <v>38</v>
      </c>
      <c r="B23" s="103"/>
      <c r="C23" s="104"/>
      <c r="D23" s="37"/>
      <c r="E23" s="34"/>
    </row>
    <row r="24" spans="1:5" s="35" customFormat="1" ht="19.5" customHeight="1">
      <c r="A24" s="23" t="s">
        <v>40</v>
      </c>
      <c r="B24" s="107"/>
      <c r="C24" s="108"/>
      <c r="D24" s="37"/>
      <c r="E24" s="34"/>
    </row>
    <row r="25" spans="1:5" s="35" customFormat="1" ht="19.5" customHeight="1">
      <c r="A25" s="23" t="s">
        <v>30</v>
      </c>
      <c r="B25" s="107" t="s">
        <v>35</v>
      </c>
      <c r="C25" s="108"/>
      <c r="D25" s="91">
        <f>SUM(D26:D42)</f>
        <v>0</v>
      </c>
      <c r="E25" s="34"/>
    </row>
    <row r="26" spans="1:5" s="90" customFormat="1" ht="16.5" customHeight="1" hidden="1">
      <c r="A26" s="85"/>
      <c r="B26" s="86"/>
      <c r="C26" s="87" t="s">
        <v>289</v>
      </c>
      <c r="D26" s="88"/>
      <c r="E26" s="89"/>
    </row>
    <row r="27" spans="1:5" s="90" customFormat="1" ht="16.5" customHeight="1" hidden="1">
      <c r="A27" s="85"/>
      <c r="B27" s="86"/>
      <c r="C27" s="87" t="s">
        <v>82</v>
      </c>
      <c r="D27" s="88"/>
      <c r="E27" s="89"/>
    </row>
    <row r="28" spans="1:5" s="90" customFormat="1" ht="16.5" customHeight="1" hidden="1">
      <c r="A28" s="85"/>
      <c r="B28" s="86"/>
      <c r="C28" s="87" t="s">
        <v>102</v>
      </c>
      <c r="D28" s="88"/>
      <c r="E28" s="89"/>
    </row>
    <row r="29" spans="1:5" s="90" customFormat="1" ht="16.5" customHeight="1" hidden="1">
      <c r="A29" s="85"/>
      <c r="B29" s="86"/>
      <c r="C29" s="87" t="s">
        <v>290</v>
      </c>
      <c r="D29" s="88"/>
      <c r="E29" s="89"/>
    </row>
    <row r="30" spans="1:5" s="90" customFormat="1" ht="16.5" customHeight="1" hidden="1">
      <c r="A30" s="85"/>
      <c r="B30" s="86"/>
      <c r="C30" s="87" t="s">
        <v>95</v>
      </c>
      <c r="D30" s="88"/>
      <c r="E30" s="89"/>
    </row>
    <row r="31" spans="1:5" s="90" customFormat="1" ht="16.5" customHeight="1" hidden="1">
      <c r="A31" s="85"/>
      <c r="B31" s="86"/>
      <c r="C31" s="87" t="s">
        <v>291</v>
      </c>
      <c r="D31" s="88"/>
      <c r="E31" s="89"/>
    </row>
    <row r="32" spans="1:5" s="90" customFormat="1" ht="16.5" customHeight="1" hidden="1">
      <c r="A32" s="85"/>
      <c r="B32" s="86"/>
      <c r="C32" s="87" t="s">
        <v>45</v>
      </c>
      <c r="D32" s="88"/>
      <c r="E32" s="89"/>
    </row>
    <row r="33" spans="1:5" s="90" customFormat="1" ht="16.5" customHeight="1" hidden="1">
      <c r="A33" s="85"/>
      <c r="B33" s="86"/>
      <c r="C33" s="87" t="s">
        <v>93</v>
      </c>
      <c r="D33" s="88"/>
      <c r="E33" s="89"/>
    </row>
    <row r="34" spans="1:5" s="90" customFormat="1" ht="16.5" customHeight="1" hidden="1">
      <c r="A34" s="85"/>
      <c r="B34" s="86"/>
      <c r="C34" s="87" t="s">
        <v>67</v>
      </c>
      <c r="D34" s="88"/>
      <c r="E34" s="89"/>
    </row>
    <row r="35" spans="1:5" s="90" customFormat="1" ht="16.5" customHeight="1" hidden="1">
      <c r="A35" s="85"/>
      <c r="B35" s="86"/>
      <c r="C35" s="87" t="s">
        <v>103</v>
      </c>
      <c r="D35" s="88"/>
      <c r="E35" s="89"/>
    </row>
    <row r="36" spans="1:5" s="90" customFormat="1" ht="16.5" customHeight="1" hidden="1">
      <c r="A36" s="85"/>
      <c r="B36" s="86"/>
      <c r="C36" s="87" t="s">
        <v>229</v>
      </c>
      <c r="D36" s="88"/>
      <c r="E36" s="89"/>
    </row>
    <row r="37" spans="1:5" s="90" customFormat="1" ht="16.5" customHeight="1" hidden="1">
      <c r="A37" s="85"/>
      <c r="B37" s="86"/>
      <c r="C37" s="87" t="s">
        <v>66</v>
      </c>
      <c r="D37" s="88"/>
      <c r="E37" s="89"/>
    </row>
    <row r="38" spans="1:5" s="90" customFormat="1" ht="16.5" customHeight="1" hidden="1">
      <c r="A38" s="85"/>
      <c r="B38" s="86"/>
      <c r="C38" s="87" t="s">
        <v>94</v>
      </c>
      <c r="D38" s="88"/>
      <c r="E38" s="89"/>
    </row>
    <row r="39" spans="1:5" s="90" customFormat="1" ht="16.5" customHeight="1" hidden="1">
      <c r="A39" s="85"/>
      <c r="B39" s="86"/>
      <c r="C39" s="87" t="s">
        <v>106</v>
      </c>
      <c r="D39" s="88"/>
      <c r="E39" s="89"/>
    </row>
    <row r="40" spans="1:5" s="90" customFormat="1" ht="16.5" customHeight="1" hidden="1">
      <c r="A40" s="85"/>
      <c r="B40" s="86"/>
      <c r="C40" s="87" t="s">
        <v>292</v>
      </c>
      <c r="D40" s="88"/>
      <c r="E40" s="89"/>
    </row>
    <row r="41" spans="1:5" s="90" customFormat="1" ht="16.5" customHeight="1" hidden="1">
      <c r="A41" s="85"/>
      <c r="B41" s="86"/>
      <c r="C41" s="87" t="s">
        <v>293</v>
      </c>
      <c r="D41" s="88"/>
      <c r="E41" s="89"/>
    </row>
    <row r="42" spans="1:5" s="90" customFormat="1" ht="16.5" customHeight="1" hidden="1">
      <c r="A42" s="85"/>
      <c r="B42" s="86"/>
      <c r="C42" s="87" t="s">
        <v>87</v>
      </c>
      <c r="D42" s="88"/>
      <c r="E42" s="89"/>
    </row>
    <row r="43" spans="1:5" s="35" customFormat="1" ht="20.25" customHeight="1">
      <c r="A43" s="23"/>
      <c r="B43" s="107" t="s">
        <v>294</v>
      </c>
      <c r="C43" s="108"/>
      <c r="D43" s="91">
        <f>SUM(D44:D60)</f>
        <v>20.76</v>
      </c>
      <c r="E43" s="34"/>
    </row>
    <row r="44" spans="1:5" s="90" customFormat="1" ht="20.25" customHeight="1" hidden="1">
      <c r="A44" s="85"/>
      <c r="B44" s="86"/>
      <c r="C44" s="87" t="s">
        <v>289</v>
      </c>
      <c r="D44" s="88"/>
      <c r="E44" s="89"/>
    </row>
    <row r="45" spans="1:5" s="90" customFormat="1" ht="20.25" customHeight="1" hidden="1">
      <c r="A45" s="85"/>
      <c r="B45" s="86"/>
      <c r="C45" s="87" t="s">
        <v>82</v>
      </c>
      <c r="D45" s="88"/>
      <c r="E45" s="89"/>
    </row>
    <row r="46" spans="1:5" s="90" customFormat="1" ht="20.25" customHeight="1" hidden="1">
      <c r="A46" s="85"/>
      <c r="B46" s="86"/>
      <c r="C46" s="87" t="s">
        <v>102</v>
      </c>
      <c r="D46" s="88"/>
      <c r="E46" s="89"/>
    </row>
    <row r="47" spans="1:5" s="90" customFormat="1" ht="20.25" customHeight="1" hidden="1">
      <c r="A47" s="85"/>
      <c r="B47" s="86"/>
      <c r="C47" s="87" t="s">
        <v>290</v>
      </c>
      <c r="D47" s="88"/>
      <c r="E47" s="89"/>
    </row>
    <row r="48" spans="1:5" s="90" customFormat="1" ht="20.25" customHeight="1" hidden="1">
      <c r="A48" s="85"/>
      <c r="B48" s="86"/>
      <c r="C48" s="87" t="s">
        <v>95</v>
      </c>
      <c r="D48" s="88"/>
      <c r="E48" s="89"/>
    </row>
    <row r="49" spans="1:5" s="90" customFormat="1" ht="20.25" customHeight="1" hidden="1">
      <c r="A49" s="85"/>
      <c r="B49" s="86"/>
      <c r="C49" s="87" t="s">
        <v>291</v>
      </c>
      <c r="D49" s="88"/>
      <c r="E49" s="89"/>
    </row>
    <row r="50" spans="1:5" s="90" customFormat="1" ht="20.25" customHeight="1" hidden="1">
      <c r="A50" s="85"/>
      <c r="B50" s="86"/>
      <c r="C50" s="87" t="s">
        <v>45</v>
      </c>
      <c r="D50" s="88"/>
      <c r="E50" s="89"/>
    </row>
    <row r="51" spans="1:5" s="90" customFormat="1" ht="20.25" customHeight="1" hidden="1">
      <c r="A51" s="85"/>
      <c r="B51" s="86"/>
      <c r="C51" s="87" t="s">
        <v>93</v>
      </c>
      <c r="D51" s="88">
        <v>20.76</v>
      </c>
      <c r="E51" s="89"/>
    </row>
    <row r="52" spans="1:5" s="90" customFormat="1" ht="20.25" customHeight="1" hidden="1">
      <c r="A52" s="85"/>
      <c r="B52" s="86"/>
      <c r="C52" s="87" t="s">
        <v>293</v>
      </c>
      <c r="D52" s="88"/>
      <c r="E52" s="89"/>
    </row>
    <row r="53" spans="1:5" s="90" customFormat="1" ht="20.25" customHeight="1" hidden="1">
      <c r="A53" s="85"/>
      <c r="B53" s="86"/>
      <c r="C53" s="87" t="s">
        <v>106</v>
      </c>
      <c r="D53" s="88"/>
      <c r="E53" s="89"/>
    </row>
    <row r="54" spans="1:5" s="90" customFormat="1" ht="20.25" customHeight="1" hidden="1">
      <c r="A54" s="85"/>
      <c r="B54" s="86"/>
      <c r="C54" s="87" t="s">
        <v>229</v>
      </c>
      <c r="D54" s="88"/>
      <c r="E54" s="89"/>
    </row>
    <row r="55" spans="1:5" s="90" customFormat="1" ht="20.25" customHeight="1" hidden="1">
      <c r="A55" s="85"/>
      <c r="B55" s="86"/>
      <c r="C55" s="87" t="s">
        <v>66</v>
      </c>
      <c r="D55" s="88"/>
      <c r="E55" s="89"/>
    </row>
    <row r="56" spans="1:5" s="90" customFormat="1" ht="20.25" customHeight="1" hidden="1">
      <c r="A56" s="85"/>
      <c r="B56" s="86"/>
      <c r="C56" s="87" t="s">
        <v>94</v>
      </c>
      <c r="D56" s="88"/>
      <c r="E56" s="89"/>
    </row>
    <row r="57" spans="1:5" s="90" customFormat="1" ht="20.25" customHeight="1" hidden="1">
      <c r="A57" s="85"/>
      <c r="B57" s="86"/>
      <c r="C57" s="87" t="s">
        <v>106</v>
      </c>
      <c r="D57" s="88"/>
      <c r="E57" s="89"/>
    </row>
    <row r="58" spans="1:5" s="90" customFormat="1" ht="20.25" customHeight="1" hidden="1">
      <c r="A58" s="85"/>
      <c r="B58" s="86"/>
      <c r="C58" s="87" t="s">
        <v>292</v>
      </c>
      <c r="D58" s="88"/>
      <c r="E58" s="89"/>
    </row>
    <row r="59" spans="1:5" s="90" customFormat="1" ht="20.25" customHeight="1" hidden="1">
      <c r="A59" s="85"/>
      <c r="B59" s="86"/>
      <c r="C59" s="87" t="s">
        <v>293</v>
      </c>
      <c r="D59" s="88"/>
      <c r="E59" s="89"/>
    </row>
    <row r="60" spans="1:5" s="90" customFormat="1" ht="20.25" customHeight="1" hidden="1">
      <c r="A60" s="85"/>
      <c r="B60" s="86"/>
      <c r="C60" s="87" t="s">
        <v>87</v>
      </c>
      <c r="D60" s="88"/>
      <c r="E60" s="89"/>
    </row>
    <row r="61" spans="1:5" s="35" customFormat="1" ht="24" customHeight="1">
      <c r="A61" s="23"/>
      <c r="B61" s="107" t="s">
        <v>295</v>
      </c>
      <c r="C61" s="108"/>
      <c r="D61" s="91">
        <f>SUM(D62:D78)</f>
        <v>1372.21</v>
      </c>
      <c r="E61" s="34"/>
    </row>
    <row r="62" spans="1:5" s="90" customFormat="1" ht="24" customHeight="1" hidden="1">
      <c r="A62" s="85"/>
      <c r="B62" s="86"/>
      <c r="C62" s="87" t="s">
        <v>289</v>
      </c>
      <c r="D62" s="88"/>
      <c r="E62" s="89"/>
    </row>
    <row r="63" spans="1:5" s="90" customFormat="1" ht="24" customHeight="1" hidden="1">
      <c r="A63" s="85"/>
      <c r="B63" s="86"/>
      <c r="C63" s="87" t="s">
        <v>82</v>
      </c>
      <c r="D63" s="88"/>
      <c r="E63" s="89"/>
    </row>
    <row r="64" spans="1:5" s="90" customFormat="1" ht="24" customHeight="1" hidden="1">
      <c r="A64" s="85"/>
      <c r="B64" s="86"/>
      <c r="C64" s="87" t="s">
        <v>102</v>
      </c>
      <c r="D64" s="88"/>
      <c r="E64" s="89"/>
    </row>
    <row r="65" spans="1:5" s="90" customFormat="1" ht="24" customHeight="1" hidden="1">
      <c r="A65" s="85"/>
      <c r="B65" s="86"/>
      <c r="C65" s="87" t="s">
        <v>290</v>
      </c>
      <c r="D65" s="88"/>
      <c r="E65" s="89"/>
    </row>
    <row r="66" spans="1:5" s="90" customFormat="1" ht="24" customHeight="1" hidden="1">
      <c r="A66" s="85"/>
      <c r="B66" s="86"/>
      <c r="C66" s="87" t="s">
        <v>95</v>
      </c>
      <c r="D66" s="88"/>
      <c r="E66" s="89"/>
    </row>
    <row r="67" spans="1:5" s="90" customFormat="1" ht="24" customHeight="1" hidden="1">
      <c r="A67" s="85"/>
      <c r="B67" s="86"/>
      <c r="C67" s="87" t="s">
        <v>291</v>
      </c>
      <c r="D67" s="88"/>
      <c r="E67" s="89"/>
    </row>
    <row r="68" spans="1:5" s="90" customFormat="1" ht="24" customHeight="1" hidden="1">
      <c r="A68" s="85"/>
      <c r="B68" s="86"/>
      <c r="C68" s="87" t="s">
        <v>45</v>
      </c>
      <c r="D68" s="88"/>
      <c r="E68" s="89"/>
    </row>
    <row r="69" spans="1:5" s="90" customFormat="1" ht="24" customHeight="1" hidden="1">
      <c r="A69" s="85"/>
      <c r="B69" s="86"/>
      <c r="C69" s="87" t="s">
        <v>93</v>
      </c>
      <c r="D69" s="88"/>
      <c r="E69" s="89"/>
    </row>
    <row r="70" spans="1:5" s="90" customFormat="1" ht="24" customHeight="1" hidden="1">
      <c r="A70" s="85"/>
      <c r="B70" s="86"/>
      <c r="C70" s="87" t="s">
        <v>67</v>
      </c>
      <c r="D70" s="88"/>
      <c r="E70" s="89"/>
    </row>
    <row r="71" spans="1:5" s="90" customFormat="1" ht="24" customHeight="1" hidden="1">
      <c r="A71" s="85"/>
      <c r="B71" s="86"/>
      <c r="C71" s="87" t="s">
        <v>103</v>
      </c>
      <c r="D71" s="88"/>
      <c r="E71" s="89"/>
    </row>
    <row r="72" spans="1:5" s="90" customFormat="1" ht="24" customHeight="1" hidden="1">
      <c r="A72" s="85"/>
      <c r="B72" s="86"/>
      <c r="C72" s="87" t="s">
        <v>229</v>
      </c>
      <c r="D72" s="88"/>
      <c r="E72" s="89"/>
    </row>
    <row r="73" spans="1:5" s="90" customFormat="1" ht="24" customHeight="1" hidden="1">
      <c r="A73" s="85"/>
      <c r="B73" s="86"/>
      <c r="C73" s="87" t="s">
        <v>66</v>
      </c>
      <c r="D73" s="88">
        <v>1372.21</v>
      </c>
      <c r="E73" s="89"/>
    </row>
    <row r="74" spans="1:5" s="90" customFormat="1" ht="24" customHeight="1" hidden="1">
      <c r="A74" s="85"/>
      <c r="B74" s="86"/>
      <c r="C74" s="87" t="s">
        <v>94</v>
      </c>
      <c r="D74" s="88"/>
      <c r="E74" s="89"/>
    </row>
    <row r="75" spans="1:5" s="90" customFormat="1" ht="24" customHeight="1" hidden="1">
      <c r="A75" s="85"/>
      <c r="B75" s="86"/>
      <c r="C75" s="87" t="s">
        <v>106</v>
      </c>
      <c r="D75" s="88"/>
      <c r="E75" s="89"/>
    </row>
    <row r="76" spans="1:5" s="90" customFormat="1" ht="24" customHeight="1" hidden="1">
      <c r="A76" s="85"/>
      <c r="B76" s="86"/>
      <c r="C76" s="87" t="s">
        <v>292</v>
      </c>
      <c r="D76" s="88"/>
      <c r="E76" s="89"/>
    </row>
    <row r="77" spans="1:5" s="90" customFormat="1" ht="24" customHeight="1" hidden="1">
      <c r="A77" s="85"/>
      <c r="B77" s="86"/>
      <c r="C77" s="87" t="s">
        <v>293</v>
      </c>
      <c r="D77" s="88"/>
      <c r="E77" s="89"/>
    </row>
    <row r="78" spans="1:5" s="90" customFormat="1" ht="24" customHeight="1" hidden="1">
      <c r="A78" s="85"/>
      <c r="B78" s="86"/>
      <c r="C78" s="87" t="s">
        <v>87</v>
      </c>
      <c r="D78" s="88"/>
      <c r="E78" s="89"/>
    </row>
    <row r="79" spans="1:5" s="35" customFormat="1" ht="24" customHeight="1">
      <c r="A79" s="38"/>
      <c r="B79" s="107" t="s">
        <v>296</v>
      </c>
      <c r="C79" s="108"/>
      <c r="D79" s="91">
        <f>SUM(D80:D96)</f>
        <v>0</v>
      </c>
      <c r="E79" s="34"/>
    </row>
    <row r="80" spans="1:5" s="90" customFormat="1" ht="20.25" customHeight="1" hidden="1">
      <c r="A80" s="85"/>
      <c r="B80" s="86"/>
      <c r="C80" s="87" t="s">
        <v>289</v>
      </c>
      <c r="D80" s="88"/>
      <c r="E80" s="89"/>
    </row>
    <row r="81" spans="1:5" s="90" customFormat="1" ht="20.25" customHeight="1" hidden="1">
      <c r="A81" s="85"/>
      <c r="B81" s="86"/>
      <c r="C81" s="87" t="s">
        <v>82</v>
      </c>
      <c r="D81" s="88"/>
      <c r="E81" s="89"/>
    </row>
    <row r="82" spans="1:5" s="90" customFormat="1" ht="20.25" customHeight="1" hidden="1">
      <c r="A82" s="85"/>
      <c r="B82" s="86"/>
      <c r="C82" s="87" t="s">
        <v>102</v>
      </c>
      <c r="D82" s="88"/>
      <c r="E82" s="89"/>
    </row>
    <row r="83" spans="1:5" s="90" customFormat="1" ht="20.25" customHeight="1" hidden="1">
      <c r="A83" s="85"/>
      <c r="B83" s="86"/>
      <c r="C83" s="87" t="s">
        <v>290</v>
      </c>
      <c r="D83" s="88"/>
      <c r="E83" s="89"/>
    </row>
    <row r="84" spans="1:5" s="90" customFormat="1" ht="20.25" customHeight="1" hidden="1">
      <c r="A84" s="85"/>
      <c r="B84" s="86"/>
      <c r="C84" s="87" t="s">
        <v>95</v>
      </c>
      <c r="D84" s="88"/>
      <c r="E84" s="89"/>
    </row>
    <row r="85" spans="1:5" s="90" customFormat="1" ht="20.25" customHeight="1" hidden="1">
      <c r="A85" s="85"/>
      <c r="B85" s="86"/>
      <c r="C85" s="87" t="s">
        <v>291</v>
      </c>
      <c r="D85" s="88"/>
      <c r="E85" s="89"/>
    </row>
    <row r="86" spans="1:5" s="90" customFormat="1" ht="20.25" customHeight="1" hidden="1">
      <c r="A86" s="85"/>
      <c r="B86" s="86"/>
      <c r="C86" s="87" t="s">
        <v>45</v>
      </c>
      <c r="D86" s="88"/>
      <c r="E86" s="89"/>
    </row>
    <row r="87" spans="1:5" s="90" customFormat="1" ht="20.25" customHeight="1" hidden="1">
      <c r="A87" s="85"/>
      <c r="B87" s="86"/>
      <c r="C87" s="87" t="s">
        <v>93</v>
      </c>
      <c r="D87" s="88"/>
      <c r="E87" s="89"/>
    </row>
    <row r="88" spans="1:5" s="90" customFormat="1" ht="20.25" customHeight="1" hidden="1">
      <c r="A88" s="85"/>
      <c r="B88" s="86"/>
      <c r="C88" s="87" t="s">
        <v>67</v>
      </c>
      <c r="D88" s="88"/>
      <c r="E88" s="89"/>
    </row>
    <row r="89" spans="1:5" s="90" customFormat="1" ht="20.25" customHeight="1" hidden="1">
      <c r="A89" s="85"/>
      <c r="B89" s="86"/>
      <c r="C89" s="87" t="s">
        <v>103</v>
      </c>
      <c r="D89" s="88"/>
      <c r="E89" s="89"/>
    </row>
    <row r="90" spans="1:5" s="90" customFormat="1" ht="20.25" customHeight="1" hidden="1">
      <c r="A90" s="85"/>
      <c r="B90" s="86"/>
      <c r="C90" s="87" t="s">
        <v>229</v>
      </c>
      <c r="D90" s="88"/>
      <c r="E90" s="89"/>
    </row>
    <row r="91" spans="1:5" s="90" customFormat="1" ht="20.25" customHeight="1" hidden="1">
      <c r="A91" s="85"/>
      <c r="B91" s="86"/>
      <c r="C91" s="87" t="s">
        <v>66</v>
      </c>
      <c r="D91" s="88"/>
      <c r="E91" s="89"/>
    </row>
    <row r="92" spans="1:5" s="90" customFormat="1" ht="20.25" customHeight="1" hidden="1">
      <c r="A92" s="85"/>
      <c r="B92" s="86"/>
      <c r="C92" s="87" t="s">
        <v>94</v>
      </c>
      <c r="D92" s="88"/>
      <c r="E92" s="89"/>
    </row>
    <row r="93" spans="1:5" s="90" customFormat="1" ht="20.25" customHeight="1" hidden="1">
      <c r="A93" s="85"/>
      <c r="B93" s="86"/>
      <c r="C93" s="87" t="s">
        <v>106</v>
      </c>
      <c r="D93" s="88"/>
      <c r="E93" s="89"/>
    </row>
    <row r="94" spans="1:5" s="90" customFormat="1" ht="20.25" customHeight="1" hidden="1">
      <c r="A94" s="85"/>
      <c r="B94" s="86"/>
      <c r="C94" s="87" t="s">
        <v>292</v>
      </c>
      <c r="D94" s="88"/>
      <c r="E94" s="89"/>
    </row>
    <row r="95" spans="1:5" s="90" customFormat="1" ht="20.25" customHeight="1" hidden="1">
      <c r="A95" s="85"/>
      <c r="B95" s="86"/>
      <c r="C95" s="87" t="s">
        <v>293</v>
      </c>
      <c r="D95" s="88"/>
      <c r="E95" s="89"/>
    </row>
    <row r="96" spans="1:5" s="90" customFormat="1" ht="20.25" customHeight="1" hidden="1">
      <c r="A96" s="85"/>
      <c r="B96" s="86"/>
      <c r="C96" s="87" t="s">
        <v>87</v>
      </c>
      <c r="D96" s="88"/>
      <c r="E96" s="89"/>
    </row>
    <row r="97" spans="1:7" s="35" customFormat="1" ht="22.5" customHeight="1">
      <c r="A97" s="23"/>
      <c r="B97" s="107" t="s">
        <v>114</v>
      </c>
      <c r="C97" s="108"/>
      <c r="D97" s="41">
        <f>SUM(D98:D114)</f>
        <v>19.12</v>
      </c>
      <c r="E97" s="34"/>
      <c r="G97" s="40"/>
    </row>
    <row r="98" spans="1:5" s="90" customFormat="1" ht="22.5" customHeight="1" hidden="1">
      <c r="A98" s="85"/>
      <c r="B98" s="86"/>
      <c r="C98" s="87" t="s">
        <v>289</v>
      </c>
      <c r="D98" s="88"/>
      <c r="E98" s="89"/>
    </row>
    <row r="99" spans="1:5" s="90" customFormat="1" ht="22.5" customHeight="1" hidden="1">
      <c r="A99" s="85"/>
      <c r="B99" s="86"/>
      <c r="C99" s="87" t="s">
        <v>82</v>
      </c>
      <c r="D99" s="88"/>
      <c r="E99" s="89"/>
    </row>
    <row r="100" spans="1:5" s="90" customFormat="1" ht="22.5" customHeight="1" hidden="1">
      <c r="A100" s="85"/>
      <c r="B100" s="86"/>
      <c r="C100" s="87" t="s">
        <v>102</v>
      </c>
      <c r="D100" s="88">
        <v>19.12</v>
      </c>
      <c r="E100" s="89"/>
    </row>
    <row r="101" spans="1:5" s="90" customFormat="1" ht="22.5" customHeight="1" hidden="1">
      <c r="A101" s="85"/>
      <c r="B101" s="86"/>
      <c r="C101" s="87" t="s">
        <v>290</v>
      </c>
      <c r="D101" s="88"/>
      <c r="E101" s="89"/>
    </row>
    <row r="102" spans="1:5" s="90" customFormat="1" ht="22.5" customHeight="1" hidden="1">
      <c r="A102" s="85"/>
      <c r="B102" s="86"/>
      <c r="C102" s="87" t="s">
        <v>95</v>
      </c>
      <c r="D102" s="88"/>
      <c r="E102" s="89"/>
    </row>
    <row r="103" spans="1:5" s="90" customFormat="1" ht="22.5" customHeight="1" hidden="1">
      <c r="A103" s="85"/>
      <c r="B103" s="86"/>
      <c r="C103" s="87" t="s">
        <v>291</v>
      </c>
      <c r="D103" s="88"/>
      <c r="E103" s="89"/>
    </row>
    <row r="104" spans="1:5" s="90" customFormat="1" ht="22.5" customHeight="1" hidden="1">
      <c r="A104" s="85"/>
      <c r="B104" s="86"/>
      <c r="C104" s="87" t="s">
        <v>45</v>
      </c>
      <c r="D104" s="88"/>
      <c r="E104" s="89"/>
    </row>
    <row r="105" spans="1:5" s="90" customFormat="1" ht="22.5" customHeight="1" hidden="1">
      <c r="A105" s="85"/>
      <c r="B105" s="86"/>
      <c r="C105" s="87" t="s">
        <v>93</v>
      </c>
      <c r="D105" s="88"/>
      <c r="E105" s="89"/>
    </row>
    <row r="106" spans="1:5" s="90" customFormat="1" ht="22.5" customHeight="1" hidden="1">
      <c r="A106" s="85"/>
      <c r="B106" s="86"/>
      <c r="C106" s="87" t="s">
        <v>67</v>
      </c>
      <c r="D106" s="88"/>
      <c r="E106" s="89"/>
    </row>
    <row r="107" spans="1:5" s="90" customFormat="1" ht="22.5" customHeight="1" hidden="1">
      <c r="A107" s="85"/>
      <c r="B107" s="86"/>
      <c r="C107" s="87" t="s">
        <v>103</v>
      </c>
      <c r="D107" s="88"/>
      <c r="E107" s="89"/>
    </row>
    <row r="108" spans="1:5" s="90" customFormat="1" ht="22.5" customHeight="1" hidden="1">
      <c r="A108" s="85"/>
      <c r="B108" s="86"/>
      <c r="C108" s="87" t="s">
        <v>229</v>
      </c>
      <c r="D108" s="88"/>
      <c r="E108" s="89"/>
    </row>
    <row r="109" spans="1:5" s="90" customFormat="1" ht="22.5" customHeight="1" hidden="1">
      <c r="A109" s="85"/>
      <c r="B109" s="86"/>
      <c r="C109" s="87" t="s">
        <v>66</v>
      </c>
      <c r="D109" s="88"/>
      <c r="E109" s="89"/>
    </row>
    <row r="110" spans="1:5" s="90" customFormat="1" ht="22.5" customHeight="1" hidden="1">
      <c r="A110" s="85"/>
      <c r="B110" s="86"/>
      <c r="C110" s="87" t="s">
        <v>94</v>
      </c>
      <c r="D110" s="88"/>
      <c r="E110" s="89"/>
    </row>
    <row r="111" spans="1:5" s="90" customFormat="1" ht="22.5" customHeight="1" hidden="1">
      <c r="A111" s="85"/>
      <c r="B111" s="86"/>
      <c r="C111" s="87" t="s">
        <v>106</v>
      </c>
      <c r="D111" s="88"/>
      <c r="E111" s="89"/>
    </row>
    <row r="112" spans="1:5" s="90" customFormat="1" ht="22.5" customHeight="1" hidden="1">
      <c r="A112" s="85"/>
      <c r="B112" s="86"/>
      <c r="C112" s="87" t="s">
        <v>292</v>
      </c>
      <c r="D112" s="88"/>
      <c r="E112" s="89"/>
    </row>
    <row r="113" spans="1:5" s="90" customFormat="1" ht="22.5" customHeight="1" hidden="1">
      <c r="A113" s="85"/>
      <c r="B113" s="86"/>
      <c r="C113" s="87" t="s">
        <v>293</v>
      </c>
      <c r="D113" s="88"/>
      <c r="E113" s="89"/>
    </row>
    <row r="114" spans="1:5" s="90" customFormat="1" ht="22.5" customHeight="1" hidden="1">
      <c r="A114" s="85"/>
      <c r="B114" s="86"/>
      <c r="C114" s="87" t="s">
        <v>87</v>
      </c>
      <c r="D114" s="88"/>
      <c r="E114" s="89"/>
    </row>
    <row r="115" spans="1:5" s="35" customFormat="1" ht="22.5" customHeight="1">
      <c r="A115" s="29" t="s">
        <v>78</v>
      </c>
      <c r="B115" s="96"/>
      <c r="C115" s="24"/>
      <c r="D115" s="57"/>
      <c r="E115" s="34"/>
    </row>
    <row r="116" spans="1:5" s="43" customFormat="1" ht="16.5" customHeight="1">
      <c r="A116" s="23"/>
      <c r="B116" s="96"/>
      <c r="C116" s="24"/>
      <c r="D116" s="57"/>
      <c r="E116" s="42"/>
    </row>
    <row r="117" spans="1:5" s="43" customFormat="1" ht="23.25" customHeight="1">
      <c r="A117" s="92" t="s">
        <v>27</v>
      </c>
      <c r="B117" s="122" t="s">
        <v>79</v>
      </c>
      <c r="C117" s="123"/>
      <c r="D117" s="93">
        <f>SUM(D118:D125)</f>
        <v>73365.29000000001</v>
      </c>
      <c r="E117" s="42"/>
    </row>
    <row r="118" spans="1:5" s="43" customFormat="1" ht="18.75">
      <c r="A118" s="73" t="s">
        <v>44</v>
      </c>
      <c r="B118" s="103" t="s">
        <v>377</v>
      </c>
      <c r="C118" s="104"/>
      <c r="D118" s="57">
        <v>19.8</v>
      </c>
      <c r="E118" s="44"/>
    </row>
    <row r="119" spans="1:5" s="43" customFormat="1" ht="18.75">
      <c r="A119" s="23" t="s">
        <v>93</v>
      </c>
      <c r="B119" s="103" t="s">
        <v>379</v>
      </c>
      <c r="C119" s="104"/>
      <c r="D119" s="57">
        <v>20350.1</v>
      </c>
      <c r="E119" s="44"/>
    </row>
    <row r="120" spans="1:5" s="43" customFormat="1" ht="18" customHeight="1">
      <c r="A120" s="23" t="s">
        <v>66</v>
      </c>
      <c r="B120" s="103" t="s">
        <v>380</v>
      </c>
      <c r="C120" s="104"/>
      <c r="D120" s="57">
        <v>520</v>
      </c>
      <c r="E120" s="44"/>
    </row>
    <row r="121" spans="1:5" s="43" customFormat="1" ht="18" customHeight="1">
      <c r="A121" s="111" t="s">
        <v>102</v>
      </c>
      <c r="B121" s="103" t="s">
        <v>384</v>
      </c>
      <c r="C121" s="104"/>
      <c r="D121" s="57">
        <v>4490</v>
      </c>
      <c r="E121" s="44"/>
    </row>
    <row r="122" spans="1:5" s="43" customFormat="1" ht="18" customHeight="1">
      <c r="A122" s="116"/>
      <c r="B122" s="103" t="s">
        <v>383</v>
      </c>
      <c r="C122" s="104"/>
      <c r="D122" s="57">
        <v>840</v>
      </c>
      <c r="E122" s="44"/>
    </row>
    <row r="123" spans="1:5" s="43" customFormat="1" ht="18" customHeight="1">
      <c r="A123" s="59" t="s">
        <v>256</v>
      </c>
      <c r="B123" s="103" t="s">
        <v>385</v>
      </c>
      <c r="C123" s="104"/>
      <c r="D123" s="57">
        <v>4757.27</v>
      </c>
      <c r="E123" s="44"/>
    </row>
    <row r="124" spans="1:5" s="43" customFormat="1" ht="39" customHeight="1">
      <c r="A124" s="59"/>
      <c r="B124" s="103" t="s">
        <v>2</v>
      </c>
      <c r="C124" s="104"/>
      <c r="D124" s="57">
        <v>11240.12</v>
      </c>
      <c r="E124" s="44"/>
    </row>
    <row r="125" spans="1:5" s="43" customFormat="1" ht="18" customHeight="1">
      <c r="A125" s="23"/>
      <c r="B125" s="103" t="s">
        <v>1</v>
      </c>
      <c r="C125" s="104"/>
      <c r="D125" s="57">
        <v>31148</v>
      </c>
      <c r="E125" s="44"/>
    </row>
    <row r="126" spans="1:6" s="43" customFormat="1" ht="20.25">
      <c r="A126" s="94"/>
      <c r="B126" s="122" t="s">
        <v>24</v>
      </c>
      <c r="C126" s="123"/>
      <c r="D126" s="95">
        <f>D4+D117</f>
        <v>137033.83000000002</v>
      </c>
      <c r="E126" s="44"/>
      <c r="F126" s="45"/>
    </row>
    <row r="127" spans="1:5" s="43" customFormat="1" ht="20.25" customHeight="1">
      <c r="A127" s="23"/>
      <c r="B127" s="127" t="s">
        <v>80</v>
      </c>
      <c r="C127" s="128"/>
      <c r="D127" s="65">
        <f>SUM(D128:D131)</f>
        <v>89829</v>
      </c>
      <c r="E127" s="44"/>
    </row>
    <row r="128" spans="1:5" s="43" customFormat="1" ht="58.5" customHeight="1">
      <c r="A128" s="23" t="s">
        <v>88</v>
      </c>
      <c r="B128" s="105" t="s">
        <v>382</v>
      </c>
      <c r="C128" s="106"/>
      <c r="D128" s="97">
        <v>63324</v>
      </c>
      <c r="E128" s="44"/>
    </row>
    <row r="129" spans="1:5" s="43" customFormat="1" ht="22.5" customHeight="1">
      <c r="A129" s="23" t="s">
        <v>102</v>
      </c>
      <c r="B129" s="105" t="s">
        <v>3</v>
      </c>
      <c r="C129" s="106"/>
      <c r="D129" s="97">
        <v>26505</v>
      </c>
      <c r="E129" s="44"/>
    </row>
    <row r="130" spans="1:5" s="43" customFormat="1" ht="22.5" customHeight="1">
      <c r="A130" s="23"/>
      <c r="B130" s="105"/>
      <c r="C130" s="106"/>
      <c r="D130" s="97"/>
      <c r="E130" s="44"/>
    </row>
    <row r="131" spans="1:5" s="43" customFormat="1" ht="22.5" customHeight="1">
      <c r="A131" s="23"/>
      <c r="B131" s="105"/>
      <c r="C131" s="106"/>
      <c r="D131" s="97"/>
      <c r="E131" s="44"/>
    </row>
    <row r="132" spans="1:5" s="43" customFormat="1" ht="22.5" customHeight="1">
      <c r="A132" s="53"/>
      <c r="B132" s="127" t="s">
        <v>81</v>
      </c>
      <c r="C132" s="128"/>
      <c r="D132" s="64">
        <f>D126+D127</f>
        <v>226862.83000000002</v>
      </c>
      <c r="E132" s="22"/>
    </row>
  </sheetData>
  <sheetProtection/>
  <mergeCells count="29">
    <mergeCell ref="B124:C124"/>
    <mergeCell ref="B132:C132"/>
    <mergeCell ref="B119:C119"/>
    <mergeCell ref="B120:C120"/>
    <mergeCell ref="B125:C125"/>
    <mergeCell ref="B126:C126"/>
    <mergeCell ref="B127:C127"/>
    <mergeCell ref="B128:C128"/>
    <mergeCell ref="B129:C129"/>
    <mergeCell ref="B130:C130"/>
    <mergeCell ref="B131:C131"/>
    <mergeCell ref="B117:C117"/>
    <mergeCell ref="B118:C118"/>
    <mergeCell ref="B24:C24"/>
    <mergeCell ref="B25:C25"/>
    <mergeCell ref="B43:C43"/>
    <mergeCell ref="B61:C61"/>
    <mergeCell ref="B79:C79"/>
    <mergeCell ref="B97:C97"/>
    <mergeCell ref="B121:C121"/>
    <mergeCell ref="B123:C123"/>
    <mergeCell ref="B5:C5"/>
    <mergeCell ref="B23:C23"/>
    <mergeCell ref="A1:E1"/>
    <mergeCell ref="A2:C2"/>
    <mergeCell ref="B3:C3"/>
    <mergeCell ref="B4:C4"/>
    <mergeCell ref="A121:A122"/>
    <mergeCell ref="B122:C122"/>
  </mergeCells>
  <printOptions/>
  <pageMargins left="0.7" right="0.2" top="0.43" bottom="0.58" header="0.3" footer="0.3"/>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G132"/>
  <sheetViews>
    <sheetView zoomScalePageLayoutView="0" workbookViewId="0" topLeftCell="A1">
      <selection activeCell="B97" sqref="B97:C97"/>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32.25" customHeight="1">
      <c r="A1" s="109" t="s">
        <v>362</v>
      </c>
      <c r="B1" s="109"/>
      <c r="C1" s="109"/>
      <c r="D1" s="109"/>
      <c r="E1" s="109"/>
    </row>
    <row r="2" spans="1:5" ht="22.5" customHeight="1" hidden="1">
      <c r="A2" s="119" t="s">
        <v>374</v>
      </c>
      <c r="B2" s="119"/>
      <c r="C2" s="119"/>
      <c r="D2" s="31"/>
      <c r="E2" s="32"/>
    </row>
    <row r="3" spans="1:5" s="35" customFormat="1" ht="24" customHeight="1">
      <c r="A3" s="23"/>
      <c r="B3" s="120" t="s">
        <v>28</v>
      </c>
      <c r="C3" s="121"/>
      <c r="D3" s="33" t="s">
        <v>29</v>
      </c>
      <c r="E3" s="34"/>
    </row>
    <row r="4" spans="1:5" s="35" customFormat="1" ht="24" customHeight="1">
      <c r="A4" s="82" t="s">
        <v>75</v>
      </c>
      <c r="B4" s="122" t="s">
        <v>76</v>
      </c>
      <c r="C4" s="123"/>
      <c r="D4" s="83">
        <f>D5+D23+D24+D25++D43+D61+D79+D97+D115+D116</f>
        <v>79064.2</v>
      </c>
      <c r="E4" s="34"/>
    </row>
    <row r="5" spans="1:5" s="35" customFormat="1" ht="21.75" customHeight="1">
      <c r="A5" s="60" t="s">
        <v>77</v>
      </c>
      <c r="B5" s="103" t="s">
        <v>367</v>
      </c>
      <c r="C5" s="104"/>
      <c r="D5" s="84">
        <f>SUM(D6:D22)</f>
        <v>59500</v>
      </c>
      <c r="E5" s="34"/>
    </row>
    <row r="6" spans="1:5" s="90" customFormat="1" ht="21.75" customHeight="1" hidden="1">
      <c r="A6" s="85"/>
      <c r="B6" s="86"/>
      <c r="C6" s="87" t="s">
        <v>289</v>
      </c>
      <c r="D6" s="88"/>
      <c r="E6" s="89"/>
    </row>
    <row r="7" spans="1:5" s="90" customFormat="1" ht="21.75" customHeight="1" hidden="1">
      <c r="A7" s="85"/>
      <c r="B7" s="86"/>
      <c r="C7" s="87" t="s">
        <v>82</v>
      </c>
      <c r="D7" s="88"/>
      <c r="E7" s="89"/>
    </row>
    <row r="8" spans="1:5" s="90" customFormat="1" ht="21.75" customHeight="1" hidden="1">
      <c r="A8" s="85"/>
      <c r="B8" s="86"/>
      <c r="C8" s="87" t="s">
        <v>102</v>
      </c>
      <c r="D8" s="88"/>
      <c r="E8" s="89"/>
    </row>
    <row r="9" spans="1:5" s="90" customFormat="1" ht="21.75" customHeight="1" hidden="1">
      <c r="A9" s="85"/>
      <c r="B9" s="86"/>
      <c r="C9" s="87" t="s">
        <v>290</v>
      </c>
      <c r="D9" s="88"/>
      <c r="E9" s="89"/>
    </row>
    <row r="10" spans="1:5" s="90" customFormat="1" ht="21.75" customHeight="1" hidden="1">
      <c r="A10" s="85"/>
      <c r="B10" s="86"/>
      <c r="C10" s="87" t="s">
        <v>95</v>
      </c>
      <c r="D10" s="88"/>
      <c r="E10" s="89"/>
    </row>
    <row r="11" spans="1:5" s="90" customFormat="1" ht="21.75" customHeight="1" hidden="1">
      <c r="A11" s="85"/>
      <c r="B11" s="86"/>
      <c r="C11" s="87" t="s">
        <v>291</v>
      </c>
      <c r="D11" s="88"/>
      <c r="E11" s="89"/>
    </row>
    <row r="12" spans="1:5" s="90" customFormat="1" ht="21.75" customHeight="1" hidden="1">
      <c r="A12" s="85"/>
      <c r="B12" s="86"/>
      <c r="C12" s="87" t="s">
        <v>45</v>
      </c>
      <c r="D12" s="88"/>
      <c r="E12" s="89"/>
    </row>
    <row r="13" spans="1:5" s="90" customFormat="1" ht="21.75" customHeight="1" hidden="1">
      <c r="A13" s="85"/>
      <c r="B13" s="86"/>
      <c r="C13" s="87" t="s">
        <v>93</v>
      </c>
      <c r="D13" s="88"/>
      <c r="E13" s="89"/>
    </row>
    <row r="14" spans="1:5" s="90" customFormat="1" ht="21.75" customHeight="1" hidden="1">
      <c r="A14" s="85"/>
      <c r="B14" s="86"/>
      <c r="C14" s="87" t="s">
        <v>67</v>
      </c>
      <c r="D14" s="88"/>
      <c r="E14" s="89"/>
    </row>
    <row r="15" spans="1:5" s="90" customFormat="1" ht="21.75" customHeight="1" hidden="1">
      <c r="A15" s="85"/>
      <c r="B15" s="86"/>
      <c r="C15" s="87" t="s">
        <v>103</v>
      </c>
      <c r="D15" s="88"/>
      <c r="E15" s="89"/>
    </row>
    <row r="16" spans="1:5" s="90" customFormat="1" ht="21.75" customHeight="1" hidden="1">
      <c r="A16" s="85"/>
      <c r="B16" s="86"/>
      <c r="C16" s="87" t="s">
        <v>229</v>
      </c>
      <c r="D16" s="88"/>
      <c r="E16" s="89"/>
    </row>
    <row r="17" spans="1:5" s="90" customFormat="1" ht="21.75" customHeight="1" hidden="1">
      <c r="A17" s="85"/>
      <c r="B17" s="86"/>
      <c r="C17" s="87" t="s">
        <v>66</v>
      </c>
      <c r="D17" s="88">
        <v>59500</v>
      </c>
      <c r="E17" s="89"/>
    </row>
    <row r="18" spans="1:5" s="90" customFormat="1" ht="21.75" customHeight="1" hidden="1">
      <c r="A18" s="85"/>
      <c r="B18" s="86"/>
      <c r="C18" s="87" t="s">
        <v>94</v>
      </c>
      <c r="D18" s="88"/>
      <c r="E18" s="89"/>
    </row>
    <row r="19" spans="1:5" s="90" customFormat="1" ht="21.75" customHeight="1" hidden="1">
      <c r="A19" s="85"/>
      <c r="B19" s="86"/>
      <c r="C19" s="87" t="s">
        <v>106</v>
      </c>
      <c r="D19" s="88"/>
      <c r="E19" s="89"/>
    </row>
    <row r="20" spans="1:5" s="90" customFormat="1" ht="21.75" customHeight="1" hidden="1">
      <c r="A20" s="85"/>
      <c r="B20" s="86"/>
      <c r="C20" s="87" t="s">
        <v>292</v>
      </c>
      <c r="D20" s="88"/>
      <c r="E20" s="89"/>
    </row>
    <row r="21" spans="1:5" s="90" customFormat="1" ht="21.75" customHeight="1" hidden="1">
      <c r="A21" s="85"/>
      <c r="B21" s="86"/>
      <c r="C21" s="87" t="s">
        <v>293</v>
      </c>
      <c r="D21" s="88"/>
      <c r="E21" s="89"/>
    </row>
    <row r="22" spans="1:5" s="90" customFormat="1" ht="21.75" customHeight="1" hidden="1">
      <c r="A22" s="85"/>
      <c r="B22" s="86"/>
      <c r="C22" s="87" t="s">
        <v>87</v>
      </c>
      <c r="D22" s="88"/>
      <c r="E22" s="89"/>
    </row>
    <row r="23" spans="1:5" s="35" customFormat="1" ht="21.75" customHeight="1">
      <c r="A23" s="23" t="s">
        <v>38</v>
      </c>
      <c r="B23" s="103" t="s">
        <v>39</v>
      </c>
      <c r="C23" s="104"/>
      <c r="D23" s="37">
        <v>4672.53</v>
      </c>
      <c r="E23" s="34"/>
    </row>
    <row r="24" spans="1:5" s="35" customFormat="1" ht="19.5" customHeight="1">
      <c r="A24" s="23" t="s">
        <v>40</v>
      </c>
      <c r="B24" s="107"/>
      <c r="C24" s="108"/>
      <c r="D24" s="37"/>
      <c r="E24" s="34"/>
    </row>
    <row r="25" spans="1:5" s="35" customFormat="1" ht="19.5" customHeight="1">
      <c r="A25" s="23" t="s">
        <v>30</v>
      </c>
      <c r="B25" s="107" t="s">
        <v>35</v>
      </c>
      <c r="C25" s="108"/>
      <c r="D25" s="91">
        <f>SUM(D26:D42)</f>
        <v>0</v>
      </c>
      <c r="E25" s="34"/>
    </row>
    <row r="26" spans="1:5" s="90" customFormat="1" ht="16.5" customHeight="1" hidden="1">
      <c r="A26" s="85"/>
      <c r="B26" s="86"/>
      <c r="C26" s="87" t="s">
        <v>289</v>
      </c>
      <c r="D26" s="88"/>
      <c r="E26" s="89"/>
    </row>
    <row r="27" spans="1:5" s="90" customFormat="1" ht="16.5" customHeight="1" hidden="1">
      <c r="A27" s="85"/>
      <c r="B27" s="86"/>
      <c r="C27" s="87" t="s">
        <v>82</v>
      </c>
      <c r="D27" s="88"/>
      <c r="E27" s="89"/>
    </row>
    <row r="28" spans="1:5" s="90" customFormat="1" ht="16.5" customHeight="1" hidden="1">
      <c r="A28" s="85"/>
      <c r="B28" s="86"/>
      <c r="C28" s="87" t="s">
        <v>102</v>
      </c>
      <c r="D28" s="88"/>
      <c r="E28" s="89"/>
    </row>
    <row r="29" spans="1:5" s="90" customFormat="1" ht="16.5" customHeight="1" hidden="1">
      <c r="A29" s="85"/>
      <c r="B29" s="86"/>
      <c r="C29" s="87" t="s">
        <v>290</v>
      </c>
      <c r="D29" s="88"/>
      <c r="E29" s="89"/>
    </row>
    <row r="30" spans="1:5" s="90" customFormat="1" ht="16.5" customHeight="1" hidden="1">
      <c r="A30" s="85"/>
      <c r="B30" s="86"/>
      <c r="C30" s="87" t="s">
        <v>95</v>
      </c>
      <c r="D30" s="88"/>
      <c r="E30" s="89"/>
    </row>
    <row r="31" spans="1:5" s="90" customFormat="1" ht="16.5" customHeight="1" hidden="1">
      <c r="A31" s="85"/>
      <c r="B31" s="86"/>
      <c r="C31" s="87" t="s">
        <v>291</v>
      </c>
      <c r="D31" s="88"/>
      <c r="E31" s="89"/>
    </row>
    <row r="32" spans="1:5" s="90" customFormat="1" ht="16.5" customHeight="1" hidden="1">
      <c r="A32" s="85"/>
      <c r="B32" s="86"/>
      <c r="C32" s="87" t="s">
        <v>45</v>
      </c>
      <c r="D32" s="88"/>
      <c r="E32" s="89"/>
    </row>
    <row r="33" spans="1:5" s="90" customFormat="1" ht="16.5" customHeight="1" hidden="1">
      <c r="A33" s="85"/>
      <c r="B33" s="86"/>
      <c r="C33" s="87" t="s">
        <v>93</v>
      </c>
      <c r="D33" s="88"/>
      <c r="E33" s="89"/>
    </row>
    <row r="34" spans="1:5" s="90" customFormat="1" ht="16.5" customHeight="1" hidden="1">
      <c r="A34" s="85"/>
      <c r="B34" s="86"/>
      <c r="C34" s="87" t="s">
        <v>67</v>
      </c>
      <c r="D34" s="88"/>
      <c r="E34" s="89"/>
    </row>
    <row r="35" spans="1:5" s="90" customFormat="1" ht="16.5" customHeight="1" hidden="1">
      <c r="A35" s="85"/>
      <c r="B35" s="86"/>
      <c r="C35" s="87" t="s">
        <v>103</v>
      </c>
      <c r="D35" s="88"/>
      <c r="E35" s="89"/>
    </row>
    <row r="36" spans="1:5" s="90" customFormat="1" ht="16.5" customHeight="1" hidden="1">
      <c r="A36" s="85"/>
      <c r="B36" s="86"/>
      <c r="C36" s="87" t="s">
        <v>229</v>
      </c>
      <c r="D36" s="88"/>
      <c r="E36" s="89"/>
    </row>
    <row r="37" spans="1:5" s="90" customFormat="1" ht="16.5" customHeight="1" hidden="1">
      <c r="A37" s="85"/>
      <c r="B37" s="86"/>
      <c r="C37" s="87" t="s">
        <v>66</v>
      </c>
      <c r="D37" s="88"/>
      <c r="E37" s="89"/>
    </row>
    <row r="38" spans="1:5" s="90" customFormat="1" ht="16.5" customHeight="1" hidden="1">
      <c r="A38" s="85"/>
      <c r="B38" s="86"/>
      <c r="C38" s="87" t="s">
        <v>94</v>
      </c>
      <c r="D38" s="88"/>
      <c r="E38" s="89"/>
    </row>
    <row r="39" spans="1:5" s="90" customFormat="1" ht="16.5" customHeight="1" hidden="1">
      <c r="A39" s="85"/>
      <c r="B39" s="86"/>
      <c r="C39" s="87" t="s">
        <v>106</v>
      </c>
      <c r="D39" s="88"/>
      <c r="E39" s="89"/>
    </row>
    <row r="40" spans="1:5" s="90" customFormat="1" ht="16.5" customHeight="1" hidden="1">
      <c r="A40" s="85"/>
      <c r="B40" s="86"/>
      <c r="C40" s="87" t="s">
        <v>292</v>
      </c>
      <c r="D40" s="88"/>
      <c r="E40" s="89"/>
    </row>
    <row r="41" spans="1:5" s="90" customFormat="1" ht="16.5" customHeight="1" hidden="1">
      <c r="A41" s="85"/>
      <c r="B41" s="86"/>
      <c r="C41" s="87" t="s">
        <v>293</v>
      </c>
      <c r="D41" s="88"/>
      <c r="E41" s="89"/>
    </row>
    <row r="42" spans="1:5" s="90" customFormat="1" ht="16.5" customHeight="1" hidden="1">
      <c r="A42" s="85"/>
      <c r="B42" s="86"/>
      <c r="C42" s="87" t="s">
        <v>87</v>
      </c>
      <c r="D42" s="88"/>
      <c r="E42" s="89"/>
    </row>
    <row r="43" spans="1:5" s="35" customFormat="1" ht="17.25" customHeight="1">
      <c r="A43" s="23"/>
      <c r="B43" s="107" t="s">
        <v>294</v>
      </c>
      <c r="C43" s="108"/>
      <c r="D43" s="91">
        <f>SUM(D44:D60)</f>
        <v>7647.51</v>
      </c>
      <c r="E43" s="34"/>
    </row>
    <row r="44" spans="1:5" s="90" customFormat="1" ht="17.25" customHeight="1" hidden="1">
      <c r="A44" s="85"/>
      <c r="B44" s="86"/>
      <c r="C44" s="87" t="s">
        <v>289</v>
      </c>
      <c r="D44" s="88">
        <v>32.61</v>
      </c>
      <c r="E44" s="89"/>
    </row>
    <row r="45" spans="1:5" s="90" customFormat="1" ht="17.25" customHeight="1" hidden="1">
      <c r="A45" s="85"/>
      <c r="B45" s="86"/>
      <c r="C45" s="87" t="s">
        <v>82</v>
      </c>
      <c r="D45" s="88"/>
      <c r="E45" s="89"/>
    </row>
    <row r="46" spans="1:5" s="90" customFormat="1" ht="17.25" customHeight="1" hidden="1">
      <c r="A46" s="85"/>
      <c r="B46" s="86"/>
      <c r="C46" s="87" t="s">
        <v>102</v>
      </c>
      <c r="D46" s="88">
        <v>67.81</v>
      </c>
      <c r="E46" s="89"/>
    </row>
    <row r="47" spans="1:5" s="90" customFormat="1" ht="17.25" customHeight="1" hidden="1">
      <c r="A47" s="85"/>
      <c r="B47" s="86"/>
      <c r="C47" s="87" t="s">
        <v>290</v>
      </c>
      <c r="D47" s="88"/>
      <c r="E47" s="89"/>
    </row>
    <row r="48" spans="1:5" s="90" customFormat="1" ht="17.25" customHeight="1" hidden="1">
      <c r="A48" s="85"/>
      <c r="B48" s="86"/>
      <c r="C48" s="87" t="s">
        <v>95</v>
      </c>
      <c r="D48" s="88"/>
      <c r="E48" s="89"/>
    </row>
    <row r="49" spans="1:5" s="90" customFormat="1" ht="17.25" customHeight="1" hidden="1">
      <c r="A49" s="85"/>
      <c r="B49" s="86"/>
      <c r="C49" s="87" t="s">
        <v>291</v>
      </c>
      <c r="D49" s="88"/>
      <c r="E49" s="89"/>
    </row>
    <row r="50" spans="1:5" s="90" customFormat="1" ht="17.25" customHeight="1" hidden="1">
      <c r="A50" s="85"/>
      <c r="B50" s="86"/>
      <c r="C50" s="87" t="s">
        <v>45</v>
      </c>
      <c r="D50" s="88"/>
      <c r="E50" s="89"/>
    </row>
    <row r="51" spans="1:5" s="90" customFormat="1" ht="17.25" customHeight="1" hidden="1">
      <c r="A51" s="85"/>
      <c r="B51" s="86"/>
      <c r="C51" s="87" t="s">
        <v>93</v>
      </c>
      <c r="D51" s="88">
        <v>7547.09</v>
      </c>
      <c r="E51" s="89"/>
    </row>
    <row r="52" spans="1:5" s="90" customFormat="1" ht="17.25" customHeight="1" hidden="1">
      <c r="A52" s="85"/>
      <c r="B52" s="86"/>
      <c r="C52" s="87" t="s">
        <v>293</v>
      </c>
      <c r="D52" s="88"/>
      <c r="E52" s="89"/>
    </row>
    <row r="53" spans="1:5" s="90" customFormat="1" ht="17.25" customHeight="1" hidden="1">
      <c r="A53" s="85"/>
      <c r="B53" s="86"/>
      <c r="C53" s="87" t="s">
        <v>106</v>
      </c>
      <c r="D53" s="88"/>
      <c r="E53" s="89"/>
    </row>
    <row r="54" spans="1:5" s="90" customFormat="1" ht="17.25" customHeight="1" hidden="1">
      <c r="A54" s="85"/>
      <c r="B54" s="86"/>
      <c r="C54" s="87" t="s">
        <v>229</v>
      </c>
      <c r="D54" s="88"/>
      <c r="E54" s="89"/>
    </row>
    <row r="55" spans="1:5" s="90" customFormat="1" ht="17.25" customHeight="1" hidden="1">
      <c r="A55" s="85"/>
      <c r="B55" s="86"/>
      <c r="C55" s="87" t="s">
        <v>66</v>
      </c>
      <c r="D55" s="88"/>
      <c r="E55" s="89"/>
    </row>
    <row r="56" spans="1:5" s="90" customFormat="1" ht="17.25" customHeight="1" hidden="1">
      <c r="A56" s="85"/>
      <c r="B56" s="86"/>
      <c r="C56" s="87" t="s">
        <v>94</v>
      </c>
      <c r="D56" s="88"/>
      <c r="E56" s="89"/>
    </row>
    <row r="57" spans="1:5" s="90" customFormat="1" ht="17.25" customHeight="1" hidden="1">
      <c r="A57" s="85"/>
      <c r="B57" s="86"/>
      <c r="C57" s="87" t="s">
        <v>106</v>
      </c>
      <c r="D57" s="88"/>
      <c r="E57" s="89"/>
    </row>
    <row r="58" spans="1:5" s="90" customFormat="1" ht="17.25" customHeight="1" hidden="1">
      <c r="A58" s="85"/>
      <c r="B58" s="86"/>
      <c r="C58" s="87" t="s">
        <v>292</v>
      </c>
      <c r="D58" s="88"/>
      <c r="E58" s="89"/>
    </row>
    <row r="59" spans="1:5" s="90" customFormat="1" ht="17.25" customHeight="1" hidden="1">
      <c r="A59" s="85"/>
      <c r="B59" s="86"/>
      <c r="C59" s="87" t="s">
        <v>293</v>
      </c>
      <c r="D59" s="88"/>
      <c r="E59" s="89"/>
    </row>
    <row r="60" spans="1:5" s="90" customFormat="1" ht="17.25" customHeight="1" hidden="1">
      <c r="A60" s="85"/>
      <c r="B60" s="86"/>
      <c r="C60" s="87" t="s">
        <v>87</v>
      </c>
      <c r="D60" s="88"/>
      <c r="E60" s="89"/>
    </row>
    <row r="61" spans="1:5" s="35" customFormat="1" ht="17.25" customHeight="1" hidden="1">
      <c r="A61" s="23"/>
      <c r="B61" s="107" t="s">
        <v>295</v>
      </c>
      <c r="C61" s="108"/>
      <c r="D61" s="91">
        <f>SUM(D62:D78)</f>
        <v>0</v>
      </c>
      <c r="E61" s="34"/>
    </row>
    <row r="62" spans="1:5" s="90" customFormat="1" ht="17.25" customHeight="1" hidden="1">
      <c r="A62" s="85"/>
      <c r="B62" s="86"/>
      <c r="C62" s="87" t="s">
        <v>289</v>
      </c>
      <c r="D62" s="88"/>
      <c r="E62" s="89"/>
    </row>
    <row r="63" spans="1:5" s="90" customFormat="1" ht="17.25" customHeight="1" hidden="1">
      <c r="A63" s="85"/>
      <c r="B63" s="86"/>
      <c r="C63" s="87" t="s">
        <v>82</v>
      </c>
      <c r="D63" s="88"/>
      <c r="E63" s="89"/>
    </row>
    <row r="64" spans="1:5" s="90" customFormat="1" ht="17.25" customHeight="1" hidden="1">
      <c r="A64" s="85"/>
      <c r="B64" s="86"/>
      <c r="C64" s="87" t="s">
        <v>102</v>
      </c>
      <c r="D64" s="88"/>
      <c r="E64" s="89"/>
    </row>
    <row r="65" spans="1:5" s="90" customFormat="1" ht="17.25" customHeight="1" hidden="1">
      <c r="A65" s="85"/>
      <c r="B65" s="86"/>
      <c r="C65" s="87" t="s">
        <v>290</v>
      </c>
      <c r="D65" s="88"/>
      <c r="E65" s="89"/>
    </row>
    <row r="66" spans="1:5" s="90" customFormat="1" ht="17.25" customHeight="1" hidden="1">
      <c r="A66" s="85"/>
      <c r="B66" s="86"/>
      <c r="C66" s="87" t="s">
        <v>95</v>
      </c>
      <c r="D66" s="88"/>
      <c r="E66" s="89"/>
    </row>
    <row r="67" spans="1:5" s="90" customFormat="1" ht="17.25" customHeight="1" hidden="1">
      <c r="A67" s="85"/>
      <c r="B67" s="86"/>
      <c r="C67" s="87" t="s">
        <v>291</v>
      </c>
      <c r="D67" s="88"/>
      <c r="E67" s="89"/>
    </row>
    <row r="68" spans="1:5" s="90" customFormat="1" ht="17.25" customHeight="1" hidden="1">
      <c r="A68" s="85"/>
      <c r="B68" s="86"/>
      <c r="C68" s="87" t="s">
        <v>45</v>
      </c>
      <c r="D68" s="88"/>
      <c r="E68" s="89"/>
    </row>
    <row r="69" spans="1:5" s="90" customFormat="1" ht="17.25" customHeight="1" hidden="1">
      <c r="A69" s="85"/>
      <c r="B69" s="86"/>
      <c r="C69" s="87" t="s">
        <v>93</v>
      </c>
      <c r="D69" s="88"/>
      <c r="E69" s="89"/>
    </row>
    <row r="70" spans="1:5" s="90" customFormat="1" ht="17.25" customHeight="1" hidden="1">
      <c r="A70" s="85"/>
      <c r="B70" s="86"/>
      <c r="C70" s="87" t="s">
        <v>67</v>
      </c>
      <c r="D70" s="88"/>
      <c r="E70" s="89"/>
    </row>
    <row r="71" spans="1:5" s="90" customFormat="1" ht="17.25" customHeight="1" hidden="1">
      <c r="A71" s="85"/>
      <c r="B71" s="86"/>
      <c r="C71" s="87" t="s">
        <v>103</v>
      </c>
      <c r="D71" s="88"/>
      <c r="E71" s="89"/>
    </row>
    <row r="72" spans="1:5" s="90" customFormat="1" ht="17.25" customHeight="1" hidden="1">
      <c r="A72" s="85"/>
      <c r="B72" s="86"/>
      <c r="C72" s="87" t="s">
        <v>229</v>
      </c>
      <c r="D72" s="88"/>
      <c r="E72" s="89"/>
    </row>
    <row r="73" spans="1:5" s="90" customFormat="1" ht="17.25" customHeight="1" hidden="1">
      <c r="A73" s="85"/>
      <c r="B73" s="86"/>
      <c r="C73" s="87" t="s">
        <v>66</v>
      </c>
      <c r="D73" s="88"/>
      <c r="E73" s="89"/>
    </row>
    <row r="74" spans="1:5" s="90" customFormat="1" ht="17.25" customHeight="1" hidden="1">
      <c r="A74" s="85"/>
      <c r="B74" s="86"/>
      <c r="C74" s="87" t="s">
        <v>94</v>
      </c>
      <c r="D74" s="88"/>
      <c r="E74" s="89"/>
    </row>
    <row r="75" spans="1:5" s="90" customFormat="1" ht="17.25" customHeight="1" hidden="1">
      <c r="A75" s="85"/>
      <c r="B75" s="86"/>
      <c r="C75" s="87" t="s">
        <v>106</v>
      </c>
      <c r="D75" s="88"/>
      <c r="E75" s="89"/>
    </row>
    <row r="76" spans="1:5" s="90" customFormat="1" ht="17.25" customHeight="1" hidden="1">
      <c r="A76" s="85"/>
      <c r="B76" s="86"/>
      <c r="C76" s="87" t="s">
        <v>292</v>
      </c>
      <c r="D76" s="88"/>
      <c r="E76" s="89"/>
    </row>
    <row r="77" spans="1:5" s="90" customFormat="1" ht="17.25" customHeight="1" hidden="1">
      <c r="A77" s="85"/>
      <c r="B77" s="86"/>
      <c r="C77" s="87" t="s">
        <v>293</v>
      </c>
      <c r="D77" s="88"/>
      <c r="E77" s="89"/>
    </row>
    <row r="78" spans="1:5" s="90" customFormat="1" ht="17.25" customHeight="1" hidden="1">
      <c r="A78" s="85"/>
      <c r="B78" s="86"/>
      <c r="C78" s="87" t="s">
        <v>87</v>
      </c>
      <c r="D78" s="88"/>
      <c r="E78" s="89"/>
    </row>
    <row r="79" spans="1:5" s="35" customFormat="1" ht="17.25" customHeight="1" hidden="1">
      <c r="A79" s="38"/>
      <c r="B79" s="107" t="s">
        <v>296</v>
      </c>
      <c r="C79" s="108"/>
      <c r="D79" s="91">
        <f>SUM(D80:D96)</f>
        <v>0</v>
      </c>
      <c r="E79" s="34"/>
    </row>
    <row r="80" spans="1:5" s="90" customFormat="1" ht="17.25" customHeight="1" hidden="1">
      <c r="A80" s="85"/>
      <c r="B80" s="86"/>
      <c r="C80" s="87" t="s">
        <v>289</v>
      </c>
      <c r="D80" s="88"/>
      <c r="E80" s="89"/>
    </row>
    <row r="81" spans="1:5" s="90" customFormat="1" ht="17.25" customHeight="1" hidden="1">
      <c r="A81" s="85"/>
      <c r="B81" s="86"/>
      <c r="C81" s="87" t="s">
        <v>82</v>
      </c>
      <c r="D81" s="88"/>
      <c r="E81" s="89"/>
    </row>
    <row r="82" spans="1:5" s="90" customFormat="1" ht="17.25" customHeight="1" hidden="1">
      <c r="A82" s="85"/>
      <c r="B82" s="86"/>
      <c r="C82" s="87" t="s">
        <v>102</v>
      </c>
      <c r="D82" s="88"/>
      <c r="E82" s="89"/>
    </row>
    <row r="83" spans="1:5" s="90" customFormat="1" ht="17.25" customHeight="1" hidden="1">
      <c r="A83" s="85"/>
      <c r="B83" s="86"/>
      <c r="C83" s="87" t="s">
        <v>290</v>
      </c>
      <c r="D83" s="88"/>
      <c r="E83" s="89"/>
    </row>
    <row r="84" spans="1:5" s="90" customFormat="1" ht="17.25" customHeight="1" hidden="1">
      <c r="A84" s="85"/>
      <c r="B84" s="86"/>
      <c r="C84" s="87" t="s">
        <v>95</v>
      </c>
      <c r="D84" s="88"/>
      <c r="E84" s="89"/>
    </row>
    <row r="85" spans="1:5" s="90" customFormat="1" ht="17.25" customHeight="1" hidden="1">
      <c r="A85" s="85"/>
      <c r="B85" s="86"/>
      <c r="C85" s="87" t="s">
        <v>291</v>
      </c>
      <c r="D85" s="88"/>
      <c r="E85" s="89"/>
    </row>
    <row r="86" spans="1:5" s="90" customFormat="1" ht="17.25" customHeight="1" hidden="1">
      <c r="A86" s="85"/>
      <c r="B86" s="86"/>
      <c r="C86" s="87" t="s">
        <v>45</v>
      </c>
      <c r="D86" s="88"/>
      <c r="E86" s="89"/>
    </row>
    <row r="87" spans="1:5" s="90" customFormat="1" ht="17.25" customHeight="1" hidden="1">
      <c r="A87" s="85"/>
      <c r="B87" s="86"/>
      <c r="C87" s="87" t="s">
        <v>93</v>
      </c>
      <c r="D87" s="88"/>
      <c r="E87" s="89"/>
    </row>
    <row r="88" spans="1:5" s="90" customFormat="1" ht="17.25" customHeight="1" hidden="1">
      <c r="A88" s="85"/>
      <c r="B88" s="86"/>
      <c r="C88" s="87" t="s">
        <v>67</v>
      </c>
      <c r="D88" s="88"/>
      <c r="E88" s="89"/>
    </row>
    <row r="89" spans="1:5" s="90" customFormat="1" ht="17.25" customHeight="1" hidden="1">
      <c r="A89" s="85"/>
      <c r="B89" s="86"/>
      <c r="C89" s="87" t="s">
        <v>103</v>
      </c>
      <c r="D89" s="88"/>
      <c r="E89" s="89"/>
    </row>
    <row r="90" spans="1:5" s="90" customFormat="1" ht="17.25" customHeight="1" hidden="1">
      <c r="A90" s="85"/>
      <c r="B90" s="86"/>
      <c r="C90" s="87" t="s">
        <v>229</v>
      </c>
      <c r="D90" s="88"/>
      <c r="E90" s="89"/>
    </row>
    <row r="91" spans="1:5" s="90" customFormat="1" ht="17.25" customHeight="1" hidden="1">
      <c r="A91" s="85"/>
      <c r="B91" s="86"/>
      <c r="C91" s="87" t="s">
        <v>66</v>
      </c>
      <c r="D91" s="88"/>
      <c r="E91" s="89"/>
    </row>
    <row r="92" spans="1:5" s="90" customFormat="1" ht="17.25" customHeight="1" hidden="1">
      <c r="A92" s="85"/>
      <c r="B92" s="86"/>
      <c r="C92" s="87" t="s">
        <v>94</v>
      </c>
      <c r="D92" s="88"/>
      <c r="E92" s="89"/>
    </row>
    <row r="93" spans="1:5" s="90" customFormat="1" ht="17.25" customHeight="1" hidden="1">
      <c r="A93" s="85"/>
      <c r="B93" s="86"/>
      <c r="C93" s="87" t="s">
        <v>106</v>
      </c>
      <c r="D93" s="88"/>
      <c r="E93" s="89"/>
    </row>
    <row r="94" spans="1:5" s="90" customFormat="1" ht="17.25" customHeight="1" hidden="1">
      <c r="A94" s="85"/>
      <c r="B94" s="86"/>
      <c r="C94" s="87" t="s">
        <v>292</v>
      </c>
      <c r="D94" s="88"/>
      <c r="E94" s="89"/>
    </row>
    <row r="95" spans="1:5" s="90" customFormat="1" ht="17.25" customHeight="1" hidden="1">
      <c r="A95" s="85"/>
      <c r="B95" s="86"/>
      <c r="C95" s="87" t="s">
        <v>293</v>
      </c>
      <c r="D95" s="88"/>
      <c r="E95" s="89"/>
    </row>
    <row r="96" spans="1:5" s="90" customFormat="1" ht="17.25" customHeight="1" hidden="1">
      <c r="A96" s="85"/>
      <c r="B96" s="86"/>
      <c r="C96" s="87" t="s">
        <v>87</v>
      </c>
      <c r="D96" s="88"/>
      <c r="E96" s="89"/>
    </row>
    <row r="97" spans="1:7" s="35" customFormat="1" ht="17.25" customHeight="1">
      <c r="A97" s="23"/>
      <c r="B97" s="107" t="s">
        <v>114</v>
      </c>
      <c r="C97" s="108"/>
      <c r="D97" s="41">
        <f>SUM(D98:D114)</f>
        <v>206.74</v>
      </c>
      <c r="E97" s="34"/>
      <c r="G97" s="40"/>
    </row>
    <row r="98" spans="1:5" s="90" customFormat="1" ht="17.25" customHeight="1" hidden="1">
      <c r="A98" s="85"/>
      <c r="B98" s="86"/>
      <c r="C98" s="87" t="s">
        <v>289</v>
      </c>
      <c r="D98" s="88"/>
      <c r="E98" s="89"/>
    </row>
    <row r="99" spans="1:5" s="90" customFormat="1" ht="17.25" customHeight="1" hidden="1">
      <c r="A99" s="85"/>
      <c r="B99" s="86"/>
      <c r="C99" s="87" t="s">
        <v>82</v>
      </c>
      <c r="D99" s="88"/>
      <c r="E99" s="89"/>
    </row>
    <row r="100" spans="1:5" s="90" customFormat="1" ht="17.25" customHeight="1" hidden="1">
      <c r="A100" s="85"/>
      <c r="B100" s="86"/>
      <c r="C100" s="87" t="s">
        <v>102</v>
      </c>
      <c r="D100" s="88"/>
      <c r="E100" s="89"/>
    </row>
    <row r="101" spans="1:5" s="90" customFormat="1" ht="17.25" customHeight="1" hidden="1">
      <c r="A101" s="85"/>
      <c r="B101" s="86"/>
      <c r="C101" s="87" t="s">
        <v>290</v>
      </c>
      <c r="D101" s="88"/>
      <c r="E101" s="89"/>
    </row>
    <row r="102" spans="1:5" s="90" customFormat="1" ht="17.25" customHeight="1" hidden="1">
      <c r="A102" s="85"/>
      <c r="B102" s="86"/>
      <c r="C102" s="87" t="s">
        <v>95</v>
      </c>
      <c r="D102" s="88"/>
      <c r="E102" s="89"/>
    </row>
    <row r="103" spans="1:5" s="90" customFormat="1" ht="17.25" customHeight="1" hidden="1">
      <c r="A103" s="85"/>
      <c r="B103" s="86"/>
      <c r="C103" s="87" t="s">
        <v>291</v>
      </c>
      <c r="D103" s="88"/>
      <c r="E103" s="89"/>
    </row>
    <row r="104" spans="1:5" s="90" customFormat="1" ht="17.25" customHeight="1" hidden="1">
      <c r="A104" s="85"/>
      <c r="B104" s="86"/>
      <c r="C104" s="87" t="s">
        <v>45</v>
      </c>
      <c r="D104" s="88"/>
      <c r="E104" s="89"/>
    </row>
    <row r="105" spans="1:5" s="90" customFormat="1" ht="17.25" customHeight="1" hidden="1">
      <c r="A105" s="85"/>
      <c r="B105" s="86"/>
      <c r="C105" s="87" t="s">
        <v>93</v>
      </c>
      <c r="D105" s="88"/>
      <c r="E105" s="89"/>
    </row>
    <row r="106" spans="1:5" s="90" customFormat="1" ht="17.25" customHeight="1" hidden="1">
      <c r="A106" s="85"/>
      <c r="B106" s="86"/>
      <c r="C106" s="87" t="s">
        <v>67</v>
      </c>
      <c r="D106" s="88"/>
      <c r="E106" s="89"/>
    </row>
    <row r="107" spans="1:5" s="90" customFormat="1" ht="17.25" customHeight="1" hidden="1">
      <c r="A107" s="85"/>
      <c r="B107" s="86"/>
      <c r="C107" s="87" t="s">
        <v>103</v>
      </c>
      <c r="D107" s="88"/>
      <c r="E107" s="89"/>
    </row>
    <row r="108" spans="1:5" s="90" customFormat="1" ht="17.25" customHeight="1" hidden="1">
      <c r="A108" s="85"/>
      <c r="B108" s="86"/>
      <c r="C108" s="87" t="s">
        <v>229</v>
      </c>
      <c r="D108" s="88"/>
      <c r="E108" s="89"/>
    </row>
    <row r="109" spans="1:5" s="90" customFormat="1" ht="17.25" customHeight="1" hidden="1">
      <c r="A109" s="85"/>
      <c r="B109" s="86"/>
      <c r="C109" s="87" t="s">
        <v>66</v>
      </c>
      <c r="D109" s="88">
        <v>206.74</v>
      </c>
      <c r="E109" s="89"/>
    </row>
    <row r="110" spans="1:5" s="90" customFormat="1" ht="17.25" customHeight="1" hidden="1">
      <c r="A110" s="85"/>
      <c r="B110" s="86"/>
      <c r="C110" s="87" t="s">
        <v>94</v>
      </c>
      <c r="D110" s="88"/>
      <c r="E110" s="89"/>
    </row>
    <row r="111" spans="1:5" s="90" customFormat="1" ht="17.25" customHeight="1" hidden="1">
      <c r="A111" s="85"/>
      <c r="B111" s="86"/>
      <c r="C111" s="87" t="s">
        <v>106</v>
      </c>
      <c r="D111" s="88"/>
      <c r="E111" s="89"/>
    </row>
    <row r="112" spans="1:5" s="90" customFormat="1" ht="17.25" customHeight="1" hidden="1">
      <c r="A112" s="85"/>
      <c r="B112" s="86"/>
      <c r="C112" s="87" t="s">
        <v>292</v>
      </c>
      <c r="D112" s="88"/>
      <c r="E112" s="89"/>
    </row>
    <row r="113" spans="1:5" s="90" customFormat="1" ht="17.25" customHeight="1" hidden="1">
      <c r="A113" s="85"/>
      <c r="B113" s="86"/>
      <c r="C113" s="87" t="s">
        <v>293</v>
      </c>
      <c r="D113" s="88"/>
      <c r="E113" s="89"/>
    </row>
    <row r="114" spans="1:5" s="90" customFormat="1" ht="17.25" customHeight="1" hidden="1">
      <c r="A114" s="85"/>
      <c r="B114" s="86"/>
      <c r="C114" s="87" t="s">
        <v>87</v>
      </c>
      <c r="D114" s="88"/>
      <c r="E114" s="89"/>
    </row>
    <row r="115" spans="1:5" s="35" customFormat="1" ht="44.25" customHeight="1">
      <c r="A115" s="29" t="s">
        <v>78</v>
      </c>
      <c r="B115" s="96" t="s">
        <v>363</v>
      </c>
      <c r="C115" s="24" t="s">
        <v>365</v>
      </c>
      <c r="D115" s="57">
        <v>3825.4</v>
      </c>
      <c r="E115" s="34"/>
    </row>
    <row r="116" spans="1:5" s="43" customFormat="1" ht="34.5" customHeight="1">
      <c r="A116" s="23"/>
      <c r="B116" s="96" t="s">
        <v>363</v>
      </c>
      <c r="C116" s="24" t="s">
        <v>364</v>
      </c>
      <c r="D116" s="57">
        <v>3212.02</v>
      </c>
      <c r="E116" s="42"/>
    </row>
    <row r="117" spans="1:5" s="43" customFormat="1" ht="23.25" customHeight="1">
      <c r="A117" s="92" t="s">
        <v>27</v>
      </c>
      <c r="B117" s="122" t="s">
        <v>79</v>
      </c>
      <c r="C117" s="123"/>
      <c r="D117" s="93">
        <f>SUM(D118:D125)</f>
        <v>29379.38</v>
      </c>
      <c r="E117" s="42"/>
    </row>
    <row r="118" spans="1:5" s="43" customFormat="1" ht="18.75">
      <c r="A118" s="73" t="s">
        <v>44</v>
      </c>
      <c r="B118" s="103" t="s">
        <v>101</v>
      </c>
      <c r="C118" s="104"/>
      <c r="D118" s="57">
        <v>467.94</v>
      </c>
      <c r="E118" s="44"/>
    </row>
    <row r="119" spans="1:5" s="43" customFormat="1" ht="18.75">
      <c r="A119" s="23" t="s">
        <v>102</v>
      </c>
      <c r="B119" s="103" t="s">
        <v>101</v>
      </c>
      <c r="C119" s="104"/>
      <c r="D119" s="57">
        <v>321.24</v>
      </c>
      <c r="E119" s="44"/>
    </row>
    <row r="120" spans="1:5" s="43" customFormat="1" ht="38.25" customHeight="1">
      <c r="A120" s="23" t="s">
        <v>66</v>
      </c>
      <c r="B120" s="103" t="s">
        <v>366</v>
      </c>
      <c r="C120" s="104"/>
      <c r="D120" s="57">
        <v>6307.2</v>
      </c>
      <c r="E120" s="44"/>
    </row>
    <row r="121" spans="1:5" s="43" customFormat="1" ht="18.75">
      <c r="A121" s="111" t="s">
        <v>93</v>
      </c>
      <c r="B121" s="103" t="s">
        <v>372</v>
      </c>
      <c r="C121" s="104"/>
      <c r="D121" s="57">
        <f>5350+4970+6300</f>
        <v>16620</v>
      </c>
      <c r="E121" s="44"/>
    </row>
    <row r="122" spans="1:5" s="43" customFormat="1" ht="18" customHeight="1">
      <c r="A122" s="116"/>
      <c r="B122" s="103" t="s">
        <v>373</v>
      </c>
      <c r="C122" s="104"/>
      <c r="D122" s="57">
        <v>5500</v>
      </c>
      <c r="E122" s="44"/>
    </row>
    <row r="123" spans="1:5" s="43" customFormat="1" ht="56.25">
      <c r="A123" s="23" t="s">
        <v>375</v>
      </c>
      <c r="B123" s="103" t="s">
        <v>376</v>
      </c>
      <c r="C123" s="104"/>
      <c r="D123" s="57">
        <v>163</v>
      </c>
      <c r="E123" s="44"/>
    </row>
    <row r="124" spans="1:5" s="43" customFormat="1" ht="18" customHeight="1">
      <c r="A124" s="23"/>
      <c r="B124" s="103"/>
      <c r="C124" s="104"/>
      <c r="D124" s="57"/>
      <c r="E124" s="44"/>
    </row>
    <row r="125" spans="1:5" s="43" customFormat="1" ht="18" customHeight="1">
      <c r="A125" s="23"/>
      <c r="B125" s="103"/>
      <c r="C125" s="104"/>
      <c r="D125" s="57"/>
      <c r="E125" s="44"/>
    </row>
    <row r="126" spans="1:6" s="43" customFormat="1" ht="20.25">
      <c r="A126" s="94"/>
      <c r="B126" s="122" t="s">
        <v>24</v>
      </c>
      <c r="C126" s="123"/>
      <c r="D126" s="95">
        <f>D4+D117</f>
        <v>108443.58</v>
      </c>
      <c r="E126" s="44"/>
      <c r="F126" s="45"/>
    </row>
    <row r="127" spans="1:5" s="43" customFormat="1" ht="20.25" customHeight="1">
      <c r="A127" s="23"/>
      <c r="B127" s="127" t="s">
        <v>80</v>
      </c>
      <c r="C127" s="128"/>
      <c r="D127" s="65">
        <f>SUM(D128:D131)</f>
        <v>1072505.35</v>
      </c>
      <c r="E127" s="44"/>
    </row>
    <row r="128" spans="1:5" s="43" customFormat="1" ht="53.25" customHeight="1">
      <c r="A128" s="111" t="s">
        <v>90</v>
      </c>
      <c r="B128" s="105" t="s">
        <v>368</v>
      </c>
      <c r="C128" s="106"/>
      <c r="D128" s="97">
        <v>6134.5</v>
      </c>
      <c r="E128" s="44"/>
    </row>
    <row r="129" spans="1:5" s="43" customFormat="1" ht="53.25" customHeight="1">
      <c r="A129" s="112"/>
      <c r="B129" s="105" t="s">
        <v>369</v>
      </c>
      <c r="C129" s="106"/>
      <c r="D129" s="97">
        <v>99000.73</v>
      </c>
      <c r="E129" s="44"/>
    </row>
    <row r="130" spans="1:5" s="43" customFormat="1" ht="58.5" customHeight="1">
      <c r="A130" s="112"/>
      <c r="B130" s="105" t="s">
        <v>370</v>
      </c>
      <c r="C130" s="106"/>
      <c r="D130" s="97">
        <v>964400.09</v>
      </c>
      <c r="E130" s="44"/>
    </row>
    <row r="131" spans="1:5" s="43" customFormat="1" ht="42.75" customHeight="1">
      <c r="A131" s="116"/>
      <c r="B131" s="105" t="s">
        <v>371</v>
      </c>
      <c r="C131" s="106"/>
      <c r="D131" s="97">
        <v>2970.03</v>
      </c>
      <c r="E131" s="44"/>
    </row>
    <row r="132" spans="1:5" s="43" customFormat="1" ht="20.25">
      <c r="A132" s="53"/>
      <c r="B132" s="127" t="s">
        <v>81</v>
      </c>
      <c r="C132" s="128"/>
      <c r="D132" s="64">
        <f>D126+D127</f>
        <v>1180948.9300000002</v>
      </c>
      <c r="E132" s="22"/>
    </row>
  </sheetData>
  <sheetProtection/>
  <mergeCells count="30">
    <mergeCell ref="B5:C5"/>
    <mergeCell ref="B79:C79"/>
    <mergeCell ref="A1:E1"/>
    <mergeCell ref="A2:C2"/>
    <mergeCell ref="B3:C3"/>
    <mergeCell ref="B4:C4"/>
    <mergeCell ref="B23:C23"/>
    <mergeCell ref="B119:C119"/>
    <mergeCell ref="B118:C118"/>
    <mergeCell ref="B97:C97"/>
    <mergeCell ref="B24:C24"/>
    <mergeCell ref="B43:C43"/>
    <mergeCell ref="B61:C61"/>
    <mergeCell ref="B117:C117"/>
    <mergeCell ref="B25:C25"/>
    <mergeCell ref="A121:A122"/>
    <mergeCell ref="B121:C121"/>
    <mergeCell ref="B122:C122"/>
    <mergeCell ref="A128:A131"/>
    <mergeCell ref="B124:C124"/>
    <mergeCell ref="B125:C125"/>
    <mergeCell ref="B126:C126"/>
    <mergeCell ref="B120:C120"/>
    <mergeCell ref="B132:C132"/>
    <mergeCell ref="B127:C127"/>
    <mergeCell ref="B128:C128"/>
    <mergeCell ref="B129:C129"/>
    <mergeCell ref="B130:C130"/>
    <mergeCell ref="B131:C131"/>
    <mergeCell ref="B123:C123"/>
  </mergeCells>
  <printOptions/>
  <pageMargins left="0.7" right="0.2" top="0.43" bottom="0.58" header="0.3" footer="0.3"/>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dimension ref="A1:G143"/>
  <sheetViews>
    <sheetView zoomScalePageLayoutView="0" workbookViewId="0" topLeftCell="A97">
      <selection activeCell="A125" sqref="A125"/>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32.25" customHeight="1">
      <c r="A1" s="109" t="s">
        <v>359</v>
      </c>
      <c r="B1" s="109"/>
      <c r="C1" s="109"/>
      <c r="D1" s="109"/>
      <c r="E1" s="109"/>
    </row>
    <row r="2" spans="1:5" ht="32.25" customHeight="1">
      <c r="A2" s="119"/>
      <c r="B2" s="119"/>
      <c r="C2" s="119"/>
      <c r="D2" s="31"/>
      <c r="E2" s="32"/>
    </row>
    <row r="3" spans="1:5" s="35" customFormat="1" ht="32.25" customHeight="1">
      <c r="A3" s="23"/>
      <c r="B3" s="120" t="s">
        <v>28</v>
      </c>
      <c r="C3" s="121"/>
      <c r="D3" s="33" t="s">
        <v>29</v>
      </c>
      <c r="E3" s="34"/>
    </row>
    <row r="4" spans="1:5" s="35" customFormat="1" ht="24" customHeight="1">
      <c r="A4" s="82" t="s">
        <v>75</v>
      </c>
      <c r="B4" s="122" t="s">
        <v>76</v>
      </c>
      <c r="C4" s="123"/>
      <c r="D4" s="83">
        <f>D5+D23+D24+D25++D43+D61+D79+D97+D115</f>
        <v>35277.77</v>
      </c>
      <c r="E4" s="34"/>
    </row>
    <row r="5" spans="1:5" s="35" customFormat="1" ht="20.25" customHeight="1">
      <c r="A5" s="60" t="s">
        <v>77</v>
      </c>
      <c r="B5" s="103" t="s">
        <v>348</v>
      </c>
      <c r="C5" s="104"/>
      <c r="D5" s="84">
        <f>SUM(D6:D22)</f>
        <v>0</v>
      </c>
      <c r="E5" s="34"/>
    </row>
    <row r="6" spans="1:5" s="90" customFormat="1" ht="20.25" customHeight="1" hidden="1">
      <c r="A6" s="85"/>
      <c r="B6" s="86"/>
      <c r="C6" s="87" t="s">
        <v>289</v>
      </c>
      <c r="D6" s="88"/>
      <c r="E6" s="89"/>
    </row>
    <row r="7" spans="1:5" s="90" customFormat="1" ht="20.25" customHeight="1" hidden="1">
      <c r="A7" s="85"/>
      <c r="B7" s="86"/>
      <c r="C7" s="87" t="s">
        <v>82</v>
      </c>
      <c r="D7" s="88"/>
      <c r="E7" s="89"/>
    </row>
    <row r="8" spans="1:5" s="90" customFormat="1" ht="20.25" customHeight="1" hidden="1">
      <c r="A8" s="85"/>
      <c r="B8" s="86"/>
      <c r="C8" s="87" t="s">
        <v>102</v>
      </c>
      <c r="D8" s="88"/>
      <c r="E8" s="89"/>
    </row>
    <row r="9" spans="1:5" s="90" customFormat="1" ht="20.25" customHeight="1" hidden="1">
      <c r="A9" s="85"/>
      <c r="B9" s="86"/>
      <c r="C9" s="87" t="s">
        <v>290</v>
      </c>
      <c r="D9" s="88"/>
      <c r="E9" s="89"/>
    </row>
    <row r="10" spans="1:5" s="90" customFormat="1" ht="20.25" customHeight="1" hidden="1">
      <c r="A10" s="85"/>
      <c r="B10" s="86"/>
      <c r="C10" s="87" t="s">
        <v>95</v>
      </c>
      <c r="D10" s="88"/>
      <c r="E10" s="89"/>
    </row>
    <row r="11" spans="1:5" s="90" customFormat="1" ht="20.25" customHeight="1" hidden="1">
      <c r="A11" s="85"/>
      <c r="B11" s="86"/>
      <c r="C11" s="87" t="s">
        <v>291</v>
      </c>
      <c r="D11" s="88"/>
      <c r="E11" s="89"/>
    </row>
    <row r="12" spans="1:5" s="90" customFormat="1" ht="20.25" customHeight="1" hidden="1">
      <c r="A12" s="85"/>
      <c r="B12" s="86"/>
      <c r="C12" s="87" t="s">
        <v>45</v>
      </c>
      <c r="D12" s="88"/>
      <c r="E12" s="89"/>
    </row>
    <row r="13" spans="1:5" s="90" customFormat="1" ht="20.25" customHeight="1" hidden="1">
      <c r="A13" s="85"/>
      <c r="B13" s="86"/>
      <c r="C13" s="87" t="s">
        <v>93</v>
      </c>
      <c r="D13" s="88"/>
      <c r="E13" s="89"/>
    </row>
    <row r="14" spans="1:5" s="90" customFormat="1" ht="20.25" customHeight="1" hidden="1">
      <c r="A14" s="85"/>
      <c r="B14" s="86"/>
      <c r="C14" s="87" t="s">
        <v>67</v>
      </c>
      <c r="D14" s="88"/>
      <c r="E14" s="89"/>
    </row>
    <row r="15" spans="1:5" s="90" customFormat="1" ht="20.25" customHeight="1" hidden="1">
      <c r="A15" s="85"/>
      <c r="B15" s="86"/>
      <c r="C15" s="87" t="s">
        <v>103</v>
      </c>
      <c r="D15" s="88"/>
      <c r="E15" s="89"/>
    </row>
    <row r="16" spans="1:5" s="90" customFormat="1" ht="20.25" customHeight="1" hidden="1">
      <c r="A16" s="85"/>
      <c r="B16" s="86"/>
      <c r="C16" s="87" t="s">
        <v>229</v>
      </c>
      <c r="D16" s="88"/>
      <c r="E16" s="89"/>
    </row>
    <row r="17" spans="1:5" s="90" customFormat="1" ht="20.25" customHeight="1" hidden="1">
      <c r="A17" s="85"/>
      <c r="B17" s="86"/>
      <c r="C17" s="87" t="s">
        <v>66</v>
      </c>
      <c r="D17" s="88"/>
      <c r="E17" s="89"/>
    </row>
    <row r="18" spans="1:5" s="90" customFormat="1" ht="20.25" customHeight="1" hidden="1">
      <c r="A18" s="85"/>
      <c r="B18" s="86"/>
      <c r="C18" s="87" t="s">
        <v>94</v>
      </c>
      <c r="D18" s="88"/>
      <c r="E18" s="89"/>
    </row>
    <row r="19" spans="1:5" s="90" customFormat="1" ht="20.25" customHeight="1" hidden="1">
      <c r="A19" s="85"/>
      <c r="B19" s="86"/>
      <c r="C19" s="87" t="s">
        <v>106</v>
      </c>
      <c r="D19" s="88"/>
      <c r="E19" s="89"/>
    </row>
    <row r="20" spans="1:5" s="90" customFormat="1" ht="20.25" customHeight="1" hidden="1">
      <c r="A20" s="85"/>
      <c r="B20" s="86"/>
      <c r="C20" s="87" t="s">
        <v>292</v>
      </c>
      <c r="D20" s="88"/>
      <c r="E20" s="89"/>
    </row>
    <row r="21" spans="1:5" s="90" customFormat="1" ht="20.25" customHeight="1" hidden="1">
      <c r="A21" s="85"/>
      <c r="B21" s="86"/>
      <c r="C21" s="87" t="s">
        <v>293</v>
      </c>
      <c r="D21" s="88"/>
      <c r="E21" s="89"/>
    </row>
    <row r="22" spans="1:5" s="90" customFormat="1" ht="20.25" customHeight="1" hidden="1">
      <c r="A22" s="85"/>
      <c r="B22" s="86"/>
      <c r="C22" s="87" t="s">
        <v>87</v>
      </c>
      <c r="D22" s="88"/>
      <c r="E22" s="89"/>
    </row>
    <row r="23" spans="1:5" s="35" customFormat="1" ht="20.25" customHeight="1">
      <c r="A23" s="23" t="s">
        <v>38</v>
      </c>
      <c r="B23" s="103"/>
      <c r="C23" s="104"/>
      <c r="D23" s="37"/>
      <c r="E23" s="34"/>
    </row>
    <row r="24" spans="1:5" s="35" customFormat="1" ht="19.5" customHeight="1">
      <c r="A24" s="23" t="s">
        <v>40</v>
      </c>
      <c r="B24" s="107"/>
      <c r="C24" s="108"/>
      <c r="D24" s="37"/>
      <c r="E24" s="34"/>
    </row>
    <row r="25" spans="1:5" s="35" customFormat="1" ht="19.5" customHeight="1">
      <c r="A25" s="23" t="s">
        <v>30</v>
      </c>
      <c r="B25" s="107" t="s">
        <v>35</v>
      </c>
      <c r="C25" s="108"/>
      <c r="D25" s="91">
        <f>SUM(D26:D42)</f>
        <v>0</v>
      </c>
      <c r="E25" s="34"/>
    </row>
    <row r="26" spans="1:5" s="90" customFormat="1" ht="16.5" customHeight="1" hidden="1">
      <c r="A26" s="85"/>
      <c r="B26" s="86"/>
      <c r="C26" s="87" t="s">
        <v>289</v>
      </c>
      <c r="D26" s="88"/>
      <c r="E26" s="89"/>
    </row>
    <row r="27" spans="1:5" s="90" customFormat="1" ht="16.5" customHeight="1" hidden="1">
      <c r="A27" s="85"/>
      <c r="B27" s="86"/>
      <c r="C27" s="87" t="s">
        <v>82</v>
      </c>
      <c r="D27" s="88"/>
      <c r="E27" s="89"/>
    </row>
    <row r="28" spans="1:5" s="90" customFormat="1" ht="16.5" customHeight="1" hidden="1">
      <c r="A28" s="85"/>
      <c r="B28" s="86"/>
      <c r="C28" s="87" t="s">
        <v>102</v>
      </c>
      <c r="D28" s="88"/>
      <c r="E28" s="89"/>
    </row>
    <row r="29" spans="1:5" s="90" customFormat="1" ht="16.5" customHeight="1" hidden="1">
      <c r="A29" s="85"/>
      <c r="B29" s="86"/>
      <c r="C29" s="87" t="s">
        <v>290</v>
      </c>
      <c r="D29" s="88"/>
      <c r="E29" s="89"/>
    </row>
    <row r="30" spans="1:5" s="90" customFormat="1" ht="16.5" customHeight="1" hidden="1">
      <c r="A30" s="85"/>
      <c r="B30" s="86"/>
      <c r="C30" s="87" t="s">
        <v>95</v>
      </c>
      <c r="D30" s="88"/>
      <c r="E30" s="89"/>
    </row>
    <row r="31" spans="1:5" s="90" customFormat="1" ht="16.5" customHeight="1" hidden="1">
      <c r="A31" s="85"/>
      <c r="B31" s="86"/>
      <c r="C31" s="87" t="s">
        <v>291</v>
      </c>
      <c r="D31" s="88"/>
      <c r="E31" s="89"/>
    </row>
    <row r="32" spans="1:5" s="90" customFormat="1" ht="16.5" customHeight="1" hidden="1">
      <c r="A32" s="85"/>
      <c r="B32" s="86"/>
      <c r="C32" s="87" t="s">
        <v>45</v>
      </c>
      <c r="D32" s="88"/>
      <c r="E32" s="89"/>
    </row>
    <row r="33" spans="1:5" s="90" customFormat="1" ht="16.5" customHeight="1" hidden="1">
      <c r="A33" s="85"/>
      <c r="B33" s="86"/>
      <c r="C33" s="87" t="s">
        <v>93</v>
      </c>
      <c r="D33" s="88"/>
      <c r="E33" s="89"/>
    </row>
    <row r="34" spans="1:5" s="90" customFormat="1" ht="16.5" customHeight="1" hidden="1">
      <c r="A34" s="85"/>
      <c r="B34" s="86"/>
      <c r="C34" s="87" t="s">
        <v>67</v>
      </c>
      <c r="D34" s="88"/>
      <c r="E34" s="89"/>
    </row>
    <row r="35" spans="1:5" s="90" customFormat="1" ht="16.5" customHeight="1" hidden="1">
      <c r="A35" s="85"/>
      <c r="B35" s="86"/>
      <c r="C35" s="87" t="s">
        <v>103</v>
      </c>
      <c r="D35" s="88"/>
      <c r="E35" s="89"/>
    </row>
    <row r="36" spans="1:5" s="90" customFormat="1" ht="16.5" customHeight="1" hidden="1">
      <c r="A36" s="85"/>
      <c r="B36" s="86"/>
      <c r="C36" s="87" t="s">
        <v>229</v>
      </c>
      <c r="D36" s="88"/>
      <c r="E36" s="89"/>
    </row>
    <row r="37" spans="1:5" s="90" customFormat="1" ht="16.5" customHeight="1" hidden="1">
      <c r="A37" s="85"/>
      <c r="B37" s="86"/>
      <c r="C37" s="87" t="s">
        <v>66</v>
      </c>
      <c r="D37" s="88"/>
      <c r="E37" s="89"/>
    </row>
    <row r="38" spans="1:5" s="90" customFormat="1" ht="16.5" customHeight="1" hidden="1">
      <c r="A38" s="85"/>
      <c r="B38" s="86"/>
      <c r="C38" s="87" t="s">
        <v>94</v>
      </c>
      <c r="D38" s="88"/>
      <c r="E38" s="89"/>
    </row>
    <row r="39" spans="1:5" s="90" customFormat="1" ht="16.5" customHeight="1" hidden="1">
      <c r="A39" s="85"/>
      <c r="B39" s="86"/>
      <c r="C39" s="87" t="s">
        <v>106</v>
      </c>
      <c r="D39" s="88"/>
      <c r="E39" s="89"/>
    </row>
    <row r="40" spans="1:5" s="90" customFormat="1" ht="16.5" customHeight="1" hidden="1">
      <c r="A40" s="85"/>
      <c r="B40" s="86"/>
      <c r="C40" s="87" t="s">
        <v>292</v>
      </c>
      <c r="D40" s="88"/>
      <c r="E40" s="89"/>
    </row>
    <row r="41" spans="1:5" s="90" customFormat="1" ht="16.5" customHeight="1" hidden="1">
      <c r="A41" s="85"/>
      <c r="B41" s="86"/>
      <c r="C41" s="87" t="s">
        <v>293</v>
      </c>
      <c r="D41" s="88"/>
      <c r="E41" s="89"/>
    </row>
    <row r="42" spans="1:5" s="90" customFormat="1" ht="16.5" customHeight="1" hidden="1">
      <c r="A42" s="85"/>
      <c r="B42" s="86"/>
      <c r="C42" s="87" t="s">
        <v>87</v>
      </c>
      <c r="D42" s="88"/>
      <c r="E42" s="89"/>
    </row>
    <row r="43" spans="1:5" s="35" customFormat="1" ht="15.75" customHeight="1">
      <c r="A43" s="23"/>
      <c r="B43" s="107" t="s">
        <v>294</v>
      </c>
      <c r="C43" s="108"/>
      <c r="D43" s="91">
        <f>SUM(D44:D60)</f>
        <v>22635.269999999997</v>
      </c>
      <c r="E43" s="34"/>
    </row>
    <row r="44" spans="1:5" s="90" customFormat="1" ht="15.75" customHeight="1" hidden="1">
      <c r="A44" s="85"/>
      <c r="B44" s="86"/>
      <c r="C44" s="87" t="s">
        <v>289</v>
      </c>
      <c r="D44" s="88"/>
      <c r="E44" s="89"/>
    </row>
    <row r="45" spans="1:5" s="90" customFormat="1" ht="15.75" customHeight="1" hidden="1">
      <c r="A45" s="85"/>
      <c r="B45" s="86"/>
      <c r="C45" s="87" t="s">
        <v>82</v>
      </c>
      <c r="D45" s="88"/>
      <c r="E45" s="89"/>
    </row>
    <row r="46" spans="1:5" s="90" customFormat="1" ht="15.75" customHeight="1" hidden="1">
      <c r="A46" s="85"/>
      <c r="B46" s="86"/>
      <c r="C46" s="87" t="s">
        <v>102</v>
      </c>
      <c r="D46" s="88"/>
      <c r="E46" s="89"/>
    </row>
    <row r="47" spans="1:5" s="90" customFormat="1" ht="15.75" customHeight="1" hidden="1">
      <c r="A47" s="85"/>
      <c r="B47" s="86"/>
      <c r="C47" s="87" t="s">
        <v>290</v>
      </c>
      <c r="D47" s="88"/>
      <c r="E47" s="89"/>
    </row>
    <row r="48" spans="1:5" s="90" customFormat="1" ht="15.75" customHeight="1" hidden="1">
      <c r="A48" s="85"/>
      <c r="B48" s="86"/>
      <c r="C48" s="87" t="s">
        <v>95</v>
      </c>
      <c r="D48" s="88"/>
      <c r="E48" s="89"/>
    </row>
    <row r="49" spans="1:5" s="90" customFormat="1" ht="15.75" customHeight="1" hidden="1">
      <c r="A49" s="85"/>
      <c r="B49" s="86"/>
      <c r="C49" s="87" t="s">
        <v>291</v>
      </c>
      <c r="D49" s="88"/>
      <c r="E49" s="89"/>
    </row>
    <row r="50" spans="1:5" s="90" customFormat="1" ht="15.75" customHeight="1" hidden="1">
      <c r="A50" s="85"/>
      <c r="B50" s="86"/>
      <c r="C50" s="87" t="s">
        <v>45</v>
      </c>
      <c r="D50" s="88"/>
      <c r="E50" s="89"/>
    </row>
    <row r="51" spans="1:5" s="90" customFormat="1" ht="15.75" customHeight="1" hidden="1">
      <c r="A51" s="85"/>
      <c r="B51" s="86"/>
      <c r="C51" s="87" t="s">
        <v>93</v>
      </c>
      <c r="D51" s="88">
        <f>5.05+22409.05+77.36+13.46+14.57+115.78</f>
        <v>22635.269999999997</v>
      </c>
      <c r="E51" s="89"/>
    </row>
    <row r="52" spans="1:5" s="90" customFormat="1" ht="15.75" customHeight="1" hidden="1">
      <c r="A52" s="85"/>
      <c r="B52" s="86"/>
      <c r="C52" s="87" t="s">
        <v>293</v>
      </c>
      <c r="D52" s="88"/>
      <c r="E52" s="89"/>
    </row>
    <row r="53" spans="1:5" s="90" customFormat="1" ht="15.75" customHeight="1" hidden="1">
      <c r="A53" s="85"/>
      <c r="B53" s="86"/>
      <c r="C53" s="87" t="s">
        <v>106</v>
      </c>
      <c r="D53" s="88"/>
      <c r="E53" s="89"/>
    </row>
    <row r="54" spans="1:5" s="90" customFormat="1" ht="15.75" customHeight="1" hidden="1">
      <c r="A54" s="85"/>
      <c r="B54" s="86"/>
      <c r="C54" s="87" t="s">
        <v>229</v>
      </c>
      <c r="D54" s="88"/>
      <c r="E54" s="89"/>
    </row>
    <row r="55" spans="1:5" s="90" customFormat="1" ht="15.75" customHeight="1" hidden="1">
      <c r="A55" s="85"/>
      <c r="B55" s="86"/>
      <c r="C55" s="87" t="s">
        <v>66</v>
      </c>
      <c r="D55" s="88"/>
      <c r="E55" s="89"/>
    </row>
    <row r="56" spans="1:5" s="90" customFormat="1" ht="15.75" customHeight="1" hidden="1">
      <c r="A56" s="85"/>
      <c r="B56" s="86"/>
      <c r="C56" s="87" t="s">
        <v>94</v>
      </c>
      <c r="D56" s="88"/>
      <c r="E56" s="89"/>
    </row>
    <row r="57" spans="1:5" s="90" customFormat="1" ht="15.75" customHeight="1" hidden="1">
      <c r="A57" s="85"/>
      <c r="B57" s="86"/>
      <c r="C57" s="87" t="s">
        <v>106</v>
      </c>
      <c r="D57" s="88"/>
      <c r="E57" s="89"/>
    </row>
    <row r="58" spans="1:5" s="90" customFormat="1" ht="15.75" customHeight="1" hidden="1">
      <c r="A58" s="85"/>
      <c r="B58" s="86"/>
      <c r="C58" s="87" t="s">
        <v>292</v>
      </c>
      <c r="D58" s="88"/>
      <c r="E58" s="89"/>
    </row>
    <row r="59" spans="1:5" s="90" customFormat="1" ht="15.75" customHeight="1" hidden="1">
      <c r="A59" s="85"/>
      <c r="B59" s="86"/>
      <c r="C59" s="87" t="s">
        <v>293</v>
      </c>
      <c r="D59" s="88"/>
      <c r="E59" s="89"/>
    </row>
    <row r="60" spans="1:5" s="90" customFormat="1" ht="15.75" customHeight="1" hidden="1">
      <c r="A60" s="85"/>
      <c r="B60" s="86"/>
      <c r="C60" s="87" t="s">
        <v>87</v>
      </c>
      <c r="D60" s="88"/>
      <c r="E60" s="89"/>
    </row>
    <row r="61" spans="1:5" s="35" customFormat="1" ht="15.75" customHeight="1" hidden="1">
      <c r="A61" s="23"/>
      <c r="B61" s="107" t="s">
        <v>295</v>
      </c>
      <c r="C61" s="108"/>
      <c r="D61" s="91">
        <f>SUM(D62:D78)</f>
        <v>0</v>
      </c>
      <c r="E61" s="34"/>
    </row>
    <row r="62" spans="1:5" s="90" customFormat="1" ht="15.75" customHeight="1" hidden="1">
      <c r="A62" s="85"/>
      <c r="B62" s="86"/>
      <c r="C62" s="87" t="s">
        <v>289</v>
      </c>
      <c r="D62" s="88"/>
      <c r="E62" s="89"/>
    </row>
    <row r="63" spans="1:5" s="90" customFormat="1" ht="15.75" customHeight="1" hidden="1">
      <c r="A63" s="85"/>
      <c r="B63" s="86"/>
      <c r="C63" s="87" t="s">
        <v>82</v>
      </c>
      <c r="D63" s="88"/>
      <c r="E63" s="89"/>
    </row>
    <row r="64" spans="1:5" s="90" customFormat="1" ht="15.75" customHeight="1" hidden="1">
      <c r="A64" s="85"/>
      <c r="B64" s="86"/>
      <c r="C64" s="87" t="s">
        <v>102</v>
      </c>
      <c r="D64" s="88"/>
      <c r="E64" s="89"/>
    </row>
    <row r="65" spans="1:5" s="90" customFormat="1" ht="15.75" customHeight="1" hidden="1">
      <c r="A65" s="85"/>
      <c r="B65" s="86"/>
      <c r="C65" s="87" t="s">
        <v>290</v>
      </c>
      <c r="D65" s="88"/>
      <c r="E65" s="89"/>
    </row>
    <row r="66" spans="1:5" s="90" customFormat="1" ht="15.75" customHeight="1" hidden="1">
      <c r="A66" s="85"/>
      <c r="B66" s="86"/>
      <c r="C66" s="87" t="s">
        <v>95</v>
      </c>
      <c r="D66" s="88"/>
      <c r="E66" s="89"/>
    </row>
    <row r="67" spans="1:5" s="90" customFormat="1" ht="15.75" customHeight="1" hidden="1">
      <c r="A67" s="85"/>
      <c r="B67" s="86"/>
      <c r="C67" s="87" t="s">
        <v>291</v>
      </c>
      <c r="D67" s="88"/>
      <c r="E67" s="89"/>
    </row>
    <row r="68" spans="1:5" s="90" customFormat="1" ht="15.75" customHeight="1" hidden="1">
      <c r="A68" s="85"/>
      <c r="B68" s="86"/>
      <c r="C68" s="87" t="s">
        <v>45</v>
      </c>
      <c r="D68" s="88"/>
      <c r="E68" s="89"/>
    </row>
    <row r="69" spans="1:5" s="90" customFormat="1" ht="15.75" customHeight="1" hidden="1">
      <c r="A69" s="85"/>
      <c r="B69" s="86"/>
      <c r="C69" s="87" t="s">
        <v>93</v>
      </c>
      <c r="D69" s="88"/>
      <c r="E69" s="89"/>
    </row>
    <row r="70" spans="1:5" s="90" customFormat="1" ht="15.75" customHeight="1" hidden="1">
      <c r="A70" s="85"/>
      <c r="B70" s="86"/>
      <c r="C70" s="87" t="s">
        <v>67</v>
      </c>
      <c r="D70" s="88"/>
      <c r="E70" s="89"/>
    </row>
    <row r="71" spans="1:5" s="90" customFormat="1" ht="15.75" customHeight="1" hidden="1">
      <c r="A71" s="85"/>
      <c r="B71" s="86"/>
      <c r="C71" s="87" t="s">
        <v>103</v>
      </c>
      <c r="D71" s="88"/>
      <c r="E71" s="89"/>
    </row>
    <row r="72" spans="1:5" s="90" customFormat="1" ht="15.75" customHeight="1" hidden="1">
      <c r="A72" s="85"/>
      <c r="B72" s="86"/>
      <c r="C72" s="87" t="s">
        <v>229</v>
      </c>
      <c r="D72" s="88"/>
      <c r="E72" s="89"/>
    </row>
    <row r="73" spans="1:5" s="90" customFormat="1" ht="15.75" customHeight="1" hidden="1">
      <c r="A73" s="85"/>
      <c r="B73" s="86"/>
      <c r="C73" s="87" t="s">
        <v>66</v>
      </c>
      <c r="D73" s="88"/>
      <c r="E73" s="89"/>
    </row>
    <row r="74" spans="1:5" s="90" customFormat="1" ht="15.75" customHeight="1" hidden="1">
      <c r="A74" s="85"/>
      <c r="B74" s="86"/>
      <c r="C74" s="87" t="s">
        <v>94</v>
      </c>
      <c r="D74" s="88"/>
      <c r="E74" s="89"/>
    </row>
    <row r="75" spans="1:5" s="90" customFormat="1" ht="15.75" customHeight="1" hidden="1">
      <c r="A75" s="85"/>
      <c r="B75" s="86"/>
      <c r="C75" s="87" t="s">
        <v>106</v>
      </c>
      <c r="D75" s="88"/>
      <c r="E75" s="89"/>
    </row>
    <row r="76" spans="1:5" s="90" customFormat="1" ht="15.75" customHeight="1" hidden="1">
      <c r="A76" s="85"/>
      <c r="B76" s="86"/>
      <c r="C76" s="87" t="s">
        <v>292</v>
      </c>
      <c r="D76" s="88"/>
      <c r="E76" s="89"/>
    </row>
    <row r="77" spans="1:5" s="90" customFormat="1" ht="15.75" customHeight="1" hidden="1">
      <c r="A77" s="85"/>
      <c r="B77" s="86"/>
      <c r="C77" s="87" t="s">
        <v>293</v>
      </c>
      <c r="D77" s="88"/>
      <c r="E77" s="89"/>
    </row>
    <row r="78" spans="1:5" s="90" customFormat="1" ht="15.75" customHeight="1" hidden="1">
      <c r="A78" s="85"/>
      <c r="B78" s="86"/>
      <c r="C78" s="87" t="s">
        <v>87</v>
      </c>
      <c r="D78" s="88"/>
      <c r="E78" s="89"/>
    </row>
    <row r="79" spans="1:5" s="35" customFormat="1" ht="15.75" customHeight="1" hidden="1">
      <c r="A79" s="38"/>
      <c r="B79" s="107" t="s">
        <v>296</v>
      </c>
      <c r="C79" s="108"/>
      <c r="D79" s="91">
        <f>SUM(D80:D96)</f>
        <v>0</v>
      </c>
      <c r="E79" s="34"/>
    </row>
    <row r="80" spans="1:5" s="90" customFormat="1" ht="15.75" customHeight="1" hidden="1">
      <c r="A80" s="85"/>
      <c r="B80" s="86"/>
      <c r="C80" s="87" t="s">
        <v>289</v>
      </c>
      <c r="D80" s="88"/>
      <c r="E80" s="89"/>
    </row>
    <row r="81" spans="1:5" s="90" customFormat="1" ht="15.75" customHeight="1" hidden="1">
      <c r="A81" s="85"/>
      <c r="B81" s="86"/>
      <c r="C81" s="87" t="s">
        <v>82</v>
      </c>
      <c r="D81" s="88"/>
      <c r="E81" s="89"/>
    </row>
    <row r="82" spans="1:5" s="90" customFormat="1" ht="15.75" customHeight="1" hidden="1">
      <c r="A82" s="85"/>
      <c r="B82" s="86"/>
      <c r="C82" s="87" t="s">
        <v>102</v>
      </c>
      <c r="D82" s="88"/>
      <c r="E82" s="89"/>
    </row>
    <row r="83" spans="1:5" s="90" customFormat="1" ht="15.75" customHeight="1" hidden="1">
      <c r="A83" s="85"/>
      <c r="B83" s="86"/>
      <c r="C83" s="87" t="s">
        <v>290</v>
      </c>
      <c r="D83" s="88"/>
      <c r="E83" s="89"/>
    </row>
    <row r="84" spans="1:5" s="90" customFormat="1" ht="15.75" customHeight="1" hidden="1">
      <c r="A84" s="85"/>
      <c r="B84" s="86"/>
      <c r="C84" s="87" t="s">
        <v>95</v>
      </c>
      <c r="D84" s="88"/>
      <c r="E84" s="89"/>
    </row>
    <row r="85" spans="1:5" s="90" customFormat="1" ht="15.75" customHeight="1" hidden="1">
      <c r="A85" s="85"/>
      <c r="B85" s="86"/>
      <c r="C85" s="87" t="s">
        <v>291</v>
      </c>
      <c r="D85" s="88"/>
      <c r="E85" s="89"/>
    </row>
    <row r="86" spans="1:5" s="90" customFormat="1" ht="15.75" customHeight="1" hidden="1">
      <c r="A86" s="85"/>
      <c r="B86" s="86"/>
      <c r="C86" s="87" t="s">
        <v>45</v>
      </c>
      <c r="D86" s="88"/>
      <c r="E86" s="89"/>
    </row>
    <row r="87" spans="1:5" s="90" customFormat="1" ht="15.75" customHeight="1" hidden="1">
      <c r="A87" s="85"/>
      <c r="B87" s="86"/>
      <c r="C87" s="87" t="s">
        <v>93</v>
      </c>
      <c r="D87" s="88"/>
      <c r="E87" s="89"/>
    </row>
    <row r="88" spans="1:5" s="90" customFormat="1" ht="15.75" customHeight="1" hidden="1">
      <c r="A88" s="85"/>
      <c r="B88" s="86"/>
      <c r="C88" s="87" t="s">
        <v>67</v>
      </c>
      <c r="D88" s="88"/>
      <c r="E88" s="89"/>
    </row>
    <row r="89" spans="1:5" s="90" customFormat="1" ht="15.75" customHeight="1" hidden="1">
      <c r="A89" s="85"/>
      <c r="B89" s="86"/>
      <c r="C89" s="87" t="s">
        <v>103</v>
      </c>
      <c r="D89" s="88"/>
      <c r="E89" s="89"/>
    </row>
    <row r="90" spans="1:5" s="90" customFormat="1" ht="15.75" customHeight="1" hidden="1">
      <c r="A90" s="85"/>
      <c r="B90" s="86"/>
      <c r="C90" s="87" t="s">
        <v>229</v>
      </c>
      <c r="D90" s="88"/>
      <c r="E90" s="89"/>
    </row>
    <row r="91" spans="1:5" s="90" customFormat="1" ht="15.75" customHeight="1" hidden="1">
      <c r="A91" s="85"/>
      <c r="B91" s="86"/>
      <c r="C91" s="87" t="s">
        <v>66</v>
      </c>
      <c r="D91" s="88"/>
      <c r="E91" s="89"/>
    </row>
    <row r="92" spans="1:5" s="90" customFormat="1" ht="15.75" customHeight="1" hidden="1">
      <c r="A92" s="85"/>
      <c r="B92" s="86"/>
      <c r="C92" s="87" t="s">
        <v>94</v>
      </c>
      <c r="D92" s="88"/>
      <c r="E92" s="89"/>
    </row>
    <row r="93" spans="1:5" s="90" customFormat="1" ht="15.75" customHeight="1" hidden="1">
      <c r="A93" s="85"/>
      <c r="B93" s="86"/>
      <c r="C93" s="87" t="s">
        <v>106</v>
      </c>
      <c r="D93" s="88"/>
      <c r="E93" s="89"/>
    </row>
    <row r="94" spans="1:5" s="90" customFormat="1" ht="15.75" customHeight="1" hidden="1">
      <c r="A94" s="85"/>
      <c r="B94" s="86"/>
      <c r="C94" s="87" t="s">
        <v>292</v>
      </c>
      <c r="D94" s="88"/>
      <c r="E94" s="89"/>
    </row>
    <row r="95" spans="1:5" s="90" customFormat="1" ht="15.75" customHeight="1" hidden="1">
      <c r="A95" s="85"/>
      <c r="B95" s="86"/>
      <c r="C95" s="87" t="s">
        <v>293</v>
      </c>
      <c r="D95" s="88"/>
      <c r="E95" s="89"/>
    </row>
    <row r="96" spans="1:5" s="90" customFormat="1" ht="15.75" customHeight="1" hidden="1">
      <c r="A96" s="85"/>
      <c r="B96" s="86"/>
      <c r="C96" s="87" t="s">
        <v>87</v>
      </c>
      <c r="D96" s="88"/>
      <c r="E96" s="89"/>
    </row>
    <row r="97" spans="1:7" s="35" customFormat="1" ht="18" customHeight="1">
      <c r="A97" s="23"/>
      <c r="B97" s="107" t="s">
        <v>114</v>
      </c>
      <c r="C97" s="108"/>
      <c r="D97" s="41">
        <f>SUM(D98:D114)</f>
        <v>12642.5</v>
      </c>
      <c r="E97" s="34"/>
      <c r="G97" s="40"/>
    </row>
    <row r="98" spans="1:5" s="90" customFormat="1" ht="14.25" customHeight="1" hidden="1">
      <c r="A98" s="85"/>
      <c r="B98" s="86"/>
      <c r="C98" s="87" t="s">
        <v>289</v>
      </c>
      <c r="D98" s="88"/>
      <c r="E98" s="89"/>
    </row>
    <row r="99" spans="1:5" s="90" customFormat="1" ht="14.25" customHeight="1" hidden="1">
      <c r="A99" s="85"/>
      <c r="B99" s="86"/>
      <c r="C99" s="87" t="s">
        <v>82</v>
      </c>
      <c r="D99" s="88"/>
      <c r="E99" s="89"/>
    </row>
    <row r="100" spans="1:5" s="90" customFormat="1" ht="14.25" customHeight="1" hidden="1">
      <c r="A100" s="85"/>
      <c r="B100" s="86"/>
      <c r="C100" s="87" t="s">
        <v>102</v>
      </c>
      <c r="D100" s="88"/>
      <c r="E100" s="89"/>
    </row>
    <row r="101" spans="1:5" s="90" customFormat="1" ht="14.25" customHeight="1" hidden="1">
      <c r="A101" s="85"/>
      <c r="B101" s="86"/>
      <c r="C101" s="87" t="s">
        <v>290</v>
      </c>
      <c r="D101" s="88"/>
      <c r="E101" s="89"/>
    </row>
    <row r="102" spans="1:5" s="90" customFormat="1" ht="14.25" customHeight="1" hidden="1">
      <c r="A102" s="85"/>
      <c r="B102" s="86"/>
      <c r="C102" s="87" t="s">
        <v>95</v>
      </c>
      <c r="D102" s="88"/>
      <c r="E102" s="89"/>
    </row>
    <row r="103" spans="1:5" s="90" customFormat="1" ht="14.25" customHeight="1" hidden="1">
      <c r="A103" s="85"/>
      <c r="B103" s="86"/>
      <c r="C103" s="87" t="s">
        <v>291</v>
      </c>
      <c r="D103" s="88"/>
      <c r="E103" s="89"/>
    </row>
    <row r="104" spans="1:5" s="90" customFormat="1" ht="14.25" customHeight="1" hidden="1">
      <c r="A104" s="85"/>
      <c r="B104" s="86"/>
      <c r="C104" s="87" t="s">
        <v>45</v>
      </c>
      <c r="D104" s="88"/>
      <c r="E104" s="89"/>
    </row>
    <row r="105" spans="1:5" s="90" customFormat="1" ht="14.25" customHeight="1" hidden="1">
      <c r="A105" s="85"/>
      <c r="B105" s="86"/>
      <c r="C105" s="87" t="s">
        <v>93</v>
      </c>
      <c r="D105" s="88">
        <f>4357.26+8151.22+22.76+12.25+28.62+70.39</f>
        <v>12642.5</v>
      </c>
      <c r="E105" s="89"/>
    </row>
    <row r="106" spans="1:5" s="90" customFormat="1" ht="14.25" customHeight="1" hidden="1">
      <c r="A106" s="85"/>
      <c r="B106" s="86"/>
      <c r="C106" s="87" t="s">
        <v>67</v>
      </c>
      <c r="D106" s="88"/>
      <c r="E106" s="89"/>
    </row>
    <row r="107" spans="1:5" s="90" customFormat="1" ht="14.25" customHeight="1" hidden="1">
      <c r="A107" s="85"/>
      <c r="B107" s="86"/>
      <c r="C107" s="87" t="s">
        <v>103</v>
      </c>
      <c r="D107" s="88"/>
      <c r="E107" s="89"/>
    </row>
    <row r="108" spans="1:5" s="90" customFormat="1" ht="14.25" customHeight="1" hidden="1">
      <c r="A108" s="85"/>
      <c r="B108" s="86"/>
      <c r="C108" s="87" t="s">
        <v>229</v>
      </c>
      <c r="D108" s="88"/>
      <c r="E108" s="89"/>
    </row>
    <row r="109" spans="1:5" s="90" customFormat="1" ht="14.25" customHeight="1" hidden="1">
      <c r="A109" s="85"/>
      <c r="B109" s="86"/>
      <c r="C109" s="87" t="s">
        <v>66</v>
      </c>
      <c r="D109" s="88"/>
      <c r="E109" s="89"/>
    </row>
    <row r="110" spans="1:5" s="90" customFormat="1" ht="14.25" customHeight="1" hidden="1">
      <c r="A110" s="85"/>
      <c r="B110" s="86"/>
      <c r="C110" s="87" t="s">
        <v>94</v>
      </c>
      <c r="D110" s="88"/>
      <c r="E110" s="89"/>
    </row>
    <row r="111" spans="1:5" s="90" customFormat="1" ht="14.25" customHeight="1" hidden="1">
      <c r="A111" s="85"/>
      <c r="B111" s="86"/>
      <c r="C111" s="87" t="s">
        <v>106</v>
      </c>
      <c r="D111" s="88"/>
      <c r="E111" s="89"/>
    </row>
    <row r="112" spans="1:5" s="90" customFormat="1" ht="14.25" customHeight="1" hidden="1">
      <c r="A112" s="85"/>
      <c r="B112" s="86"/>
      <c r="C112" s="87" t="s">
        <v>292</v>
      </c>
      <c r="D112" s="88"/>
      <c r="E112" s="89"/>
    </row>
    <row r="113" spans="1:5" s="90" customFormat="1" ht="14.25" customHeight="1" hidden="1">
      <c r="A113" s="85"/>
      <c r="B113" s="86"/>
      <c r="C113" s="87" t="s">
        <v>293</v>
      </c>
      <c r="D113" s="88"/>
      <c r="E113" s="89"/>
    </row>
    <row r="114" spans="1:5" s="90" customFormat="1" ht="14.25" customHeight="1" hidden="1">
      <c r="A114" s="85"/>
      <c r="B114" s="86"/>
      <c r="C114" s="87" t="s">
        <v>87</v>
      </c>
      <c r="D114" s="88"/>
      <c r="E114" s="89"/>
    </row>
    <row r="115" spans="1:5" s="35" customFormat="1" ht="16.5" customHeight="1">
      <c r="A115" s="29" t="s">
        <v>78</v>
      </c>
      <c r="B115" s="96"/>
      <c r="C115" s="24"/>
      <c r="D115" s="57"/>
      <c r="E115" s="34"/>
    </row>
    <row r="116" spans="1:5" s="43" customFormat="1" ht="13.5" customHeight="1">
      <c r="A116" s="23"/>
      <c r="B116" s="23"/>
      <c r="C116" s="23"/>
      <c r="D116" s="61"/>
      <c r="E116" s="42"/>
    </row>
    <row r="117" spans="1:5" s="43" customFormat="1" ht="13.5" customHeight="1">
      <c r="A117" s="23"/>
      <c r="B117" s="23"/>
      <c r="C117" s="23"/>
      <c r="D117" s="61"/>
      <c r="E117" s="42" t="s">
        <v>31</v>
      </c>
    </row>
    <row r="118" spans="1:5" s="43" customFormat="1" ht="32.25" customHeight="1">
      <c r="A118" s="92" t="s">
        <v>27</v>
      </c>
      <c r="B118" s="122" t="s">
        <v>79</v>
      </c>
      <c r="C118" s="123"/>
      <c r="D118" s="93">
        <f>SUM(D119:D130)</f>
        <v>154469.78</v>
      </c>
      <c r="E118" s="42"/>
    </row>
    <row r="119" spans="1:5" s="43" customFormat="1" ht="18.75">
      <c r="A119" s="111" t="s">
        <v>44</v>
      </c>
      <c r="B119" s="103" t="s">
        <v>354</v>
      </c>
      <c r="C119" s="104"/>
      <c r="D119" s="57">
        <v>12405.5</v>
      </c>
      <c r="E119" s="44"/>
    </row>
    <row r="120" spans="1:5" s="43" customFormat="1" ht="18.75">
      <c r="A120" s="112"/>
      <c r="B120" s="103" t="s">
        <v>355</v>
      </c>
      <c r="C120" s="104"/>
      <c r="D120" s="57">
        <v>1050</v>
      </c>
      <c r="E120" s="44"/>
    </row>
    <row r="121" spans="1:5" s="43" customFormat="1" ht="18.75">
      <c r="A121" s="112"/>
      <c r="B121" s="103" t="s">
        <v>356</v>
      </c>
      <c r="C121" s="104"/>
      <c r="D121" s="57">
        <v>69</v>
      </c>
      <c r="E121" s="44"/>
    </row>
    <row r="122" spans="1:5" s="43" customFormat="1" ht="18.75">
      <c r="A122" s="23" t="s">
        <v>93</v>
      </c>
      <c r="B122" s="103" t="s">
        <v>357</v>
      </c>
      <c r="C122" s="104"/>
      <c r="D122" s="57">
        <v>116651</v>
      </c>
      <c r="E122" s="44"/>
    </row>
    <row r="123" spans="1:5" s="43" customFormat="1" ht="18.75">
      <c r="A123" s="23"/>
      <c r="B123" s="103" t="s">
        <v>358</v>
      </c>
      <c r="C123" s="104"/>
      <c r="D123" s="57">
        <v>2279.48</v>
      </c>
      <c r="E123" s="44"/>
    </row>
    <row r="124" spans="1:5" s="43" customFormat="1" ht="18.75">
      <c r="A124" s="23" t="s">
        <v>256</v>
      </c>
      <c r="B124" s="103" t="s">
        <v>360</v>
      </c>
      <c r="C124" s="104"/>
      <c r="D124" s="57">
        <v>10400.4</v>
      </c>
      <c r="E124" s="44"/>
    </row>
    <row r="125" spans="1:5" s="43" customFormat="1" ht="58.5" customHeight="1">
      <c r="A125" s="23"/>
      <c r="B125" s="103" t="s">
        <v>361</v>
      </c>
      <c r="C125" s="104"/>
      <c r="D125" s="57">
        <v>11614.4</v>
      </c>
      <c r="E125" s="44"/>
    </row>
    <row r="126" spans="1:5" s="43" customFormat="1" ht="18.75">
      <c r="A126" s="23"/>
      <c r="B126" s="103"/>
      <c r="C126" s="104"/>
      <c r="D126" s="57"/>
      <c r="E126" s="44"/>
    </row>
    <row r="127" spans="1:5" s="43" customFormat="1" ht="18" customHeight="1">
      <c r="A127" s="23"/>
      <c r="B127" s="103"/>
      <c r="C127" s="110"/>
      <c r="D127" s="57"/>
      <c r="E127" s="44"/>
    </row>
    <row r="128" spans="1:5" s="43" customFormat="1" ht="18" customHeight="1">
      <c r="A128" s="23"/>
      <c r="B128" s="103"/>
      <c r="C128" s="110"/>
      <c r="D128" s="57"/>
      <c r="E128" s="44"/>
    </row>
    <row r="129" spans="1:5" s="43" customFormat="1" ht="18" customHeight="1">
      <c r="A129" s="23"/>
      <c r="B129" s="103"/>
      <c r="C129" s="110"/>
      <c r="D129" s="57"/>
      <c r="E129" s="44"/>
    </row>
    <row r="130" spans="1:5" s="43" customFormat="1" ht="18" customHeight="1">
      <c r="A130" s="23"/>
      <c r="B130" s="103"/>
      <c r="C130" s="110"/>
      <c r="D130" s="57"/>
      <c r="E130" s="44"/>
    </row>
    <row r="131" spans="1:5" s="43" customFormat="1" ht="18" customHeight="1">
      <c r="A131" s="23"/>
      <c r="B131" s="103"/>
      <c r="C131" s="104"/>
      <c r="D131" s="57"/>
      <c r="E131" s="44"/>
    </row>
    <row r="132" spans="1:5" s="43" customFormat="1" ht="18" customHeight="1">
      <c r="A132" s="23"/>
      <c r="B132" s="103"/>
      <c r="C132" s="104"/>
      <c r="D132" s="57"/>
      <c r="E132" s="44"/>
    </row>
    <row r="133" spans="1:5" s="43" customFormat="1" ht="18" customHeight="1">
      <c r="A133" s="23"/>
      <c r="B133" s="103"/>
      <c r="C133" s="104"/>
      <c r="D133" s="57"/>
      <c r="E133" s="44"/>
    </row>
    <row r="134" spans="1:6" s="43" customFormat="1" ht="20.25">
      <c r="A134" s="94"/>
      <c r="B134" s="122" t="s">
        <v>24</v>
      </c>
      <c r="C134" s="123"/>
      <c r="D134" s="95">
        <f>D4+D118</f>
        <v>189747.55</v>
      </c>
      <c r="E134" s="44"/>
      <c r="F134" s="45"/>
    </row>
    <row r="135" spans="1:5" s="43" customFormat="1" ht="19.5" customHeight="1">
      <c r="A135" s="23"/>
      <c r="B135" s="127" t="s">
        <v>80</v>
      </c>
      <c r="C135" s="128"/>
      <c r="D135" s="65">
        <f>SUM(D136:D142)</f>
        <v>0</v>
      </c>
      <c r="E135" s="44"/>
    </row>
    <row r="136" spans="1:5" s="43" customFormat="1" ht="42" customHeight="1" hidden="1">
      <c r="A136" s="23"/>
      <c r="B136" s="105"/>
      <c r="C136" s="106"/>
      <c r="D136" s="72"/>
      <c r="E136" s="44"/>
    </row>
    <row r="137" spans="1:5" s="43" customFormat="1" ht="19.5" customHeight="1" hidden="1">
      <c r="A137" s="23"/>
      <c r="B137" s="105"/>
      <c r="C137" s="106"/>
      <c r="D137" s="72"/>
      <c r="E137" s="44"/>
    </row>
    <row r="138" spans="1:5" s="43" customFormat="1" ht="19.5" customHeight="1" hidden="1">
      <c r="A138" s="23"/>
      <c r="B138" s="105"/>
      <c r="C138" s="106"/>
      <c r="D138" s="72"/>
      <c r="E138" s="44"/>
    </row>
    <row r="139" spans="1:5" s="43" customFormat="1" ht="19.5" customHeight="1" hidden="1">
      <c r="A139" s="23"/>
      <c r="B139" s="105"/>
      <c r="C139" s="106"/>
      <c r="D139" s="72"/>
      <c r="E139" s="44"/>
    </row>
    <row r="140" spans="1:5" s="43" customFormat="1" ht="19.5" customHeight="1" hidden="1">
      <c r="A140" s="23"/>
      <c r="B140" s="105"/>
      <c r="C140" s="106"/>
      <c r="D140" s="72"/>
      <c r="E140" s="44"/>
    </row>
    <row r="141" spans="1:5" s="43" customFormat="1" ht="19.5" customHeight="1">
      <c r="A141" s="23"/>
      <c r="B141" s="103"/>
      <c r="C141" s="104"/>
      <c r="D141" s="72"/>
      <c r="E141" s="44"/>
    </row>
    <row r="142" spans="1:5" s="43" customFormat="1" ht="19.5" customHeight="1">
      <c r="A142" s="23"/>
      <c r="B142" s="103"/>
      <c r="C142" s="104"/>
      <c r="D142" s="57"/>
      <c r="E142" s="44"/>
    </row>
    <row r="143" spans="1:5" s="43" customFormat="1" ht="20.25">
      <c r="A143" s="53"/>
      <c r="B143" s="127" t="s">
        <v>81</v>
      </c>
      <c r="C143" s="128"/>
      <c r="D143" s="64">
        <f>D134+D135</f>
        <v>189747.55</v>
      </c>
      <c r="E143" s="22"/>
    </row>
  </sheetData>
  <sheetProtection/>
  <mergeCells count="39">
    <mergeCell ref="B5:C5"/>
    <mergeCell ref="B23:C23"/>
    <mergeCell ref="A1:E1"/>
    <mergeCell ref="A2:C2"/>
    <mergeCell ref="B3:C3"/>
    <mergeCell ref="B4:C4"/>
    <mergeCell ref="B122:C122"/>
    <mergeCell ref="B123:C123"/>
    <mergeCell ref="B97:C97"/>
    <mergeCell ref="B24:C24"/>
    <mergeCell ref="B25:C25"/>
    <mergeCell ref="B43:C43"/>
    <mergeCell ref="B61:C61"/>
    <mergeCell ref="B118:C118"/>
    <mergeCell ref="B79:C79"/>
    <mergeCell ref="B133:C133"/>
    <mergeCell ref="B128:C128"/>
    <mergeCell ref="B129:C129"/>
    <mergeCell ref="B124:C124"/>
    <mergeCell ref="B125:C125"/>
    <mergeCell ref="B126:C126"/>
    <mergeCell ref="B127:C127"/>
    <mergeCell ref="B143:C143"/>
    <mergeCell ref="B137:C137"/>
    <mergeCell ref="B138:C138"/>
    <mergeCell ref="B139:C139"/>
    <mergeCell ref="B140:C140"/>
    <mergeCell ref="B141:C141"/>
    <mergeCell ref="B142:C142"/>
    <mergeCell ref="B136:C136"/>
    <mergeCell ref="B134:C134"/>
    <mergeCell ref="B135:C135"/>
    <mergeCell ref="A119:A121"/>
    <mergeCell ref="B119:C119"/>
    <mergeCell ref="B120:C120"/>
    <mergeCell ref="B121:C121"/>
    <mergeCell ref="B130:C130"/>
    <mergeCell ref="B131:C131"/>
    <mergeCell ref="B132:C132"/>
  </mergeCells>
  <printOptions/>
  <pageMargins left="0.7" right="0.2" top="0.43" bottom="0.58" header="0.3" footer="0.3"/>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dimension ref="A1:G146"/>
  <sheetViews>
    <sheetView zoomScalePageLayoutView="0" workbookViewId="0" topLeftCell="A118">
      <selection activeCell="A124" sqref="A124:C124"/>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32.25" customHeight="1">
      <c r="A1" s="109" t="s">
        <v>349</v>
      </c>
      <c r="B1" s="109"/>
      <c r="C1" s="109"/>
      <c r="D1" s="109"/>
      <c r="E1" s="109"/>
    </row>
    <row r="2" spans="1:5" ht="32.25" customHeight="1">
      <c r="A2" s="119"/>
      <c r="B2" s="119"/>
      <c r="C2" s="119"/>
      <c r="D2" s="31"/>
      <c r="E2" s="32"/>
    </row>
    <row r="3" spans="1:5" s="35" customFormat="1" ht="32.25" customHeight="1">
      <c r="A3" s="23"/>
      <c r="B3" s="120" t="s">
        <v>28</v>
      </c>
      <c r="C3" s="121"/>
      <c r="D3" s="33" t="s">
        <v>29</v>
      </c>
      <c r="E3" s="34"/>
    </row>
    <row r="4" spans="1:5" s="35" customFormat="1" ht="24" customHeight="1">
      <c r="A4" s="82" t="s">
        <v>75</v>
      </c>
      <c r="B4" s="122" t="s">
        <v>76</v>
      </c>
      <c r="C4" s="123"/>
      <c r="D4" s="83">
        <f>D5+D23+D24+D25++D43+D61+D79+D97+D115</f>
        <v>31084.74</v>
      </c>
      <c r="E4" s="34"/>
    </row>
    <row r="5" spans="1:5" s="35" customFormat="1" ht="21.75" customHeight="1">
      <c r="A5" s="60" t="s">
        <v>77</v>
      </c>
      <c r="B5" s="103" t="s">
        <v>348</v>
      </c>
      <c r="C5" s="104"/>
      <c r="D5" s="84">
        <f>SUM(D6:D22)</f>
        <v>11000</v>
      </c>
      <c r="E5" s="34"/>
    </row>
    <row r="6" spans="1:5" s="90" customFormat="1" ht="21.75" customHeight="1" hidden="1">
      <c r="A6" s="85"/>
      <c r="B6" s="86"/>
      <c r="C6" s="87" t="s">
        <v>289</v>
      </c>
      <c r="D6" s="88"/>
      <c r="E6" s="89"/>
    </row>
    <row r="7" spans="1:5" s="90" customFormat="1" ht="21.75" customHeight="1" hidden="1">
      <c r="A7" s="85"/>
      <c r="B7" s="86"/>
      <c r="C7" s="87" t="s">
        <v>82</v>
      </c>
      <c r="D7" s="88"/>
      <c r="E7" s="89"/>
    </row>
    <row r="8" spans="1:5" s="90" customFormat="1" ht="21.75" customHeight="1" hidden="1">
      <c r="A8" s="85"/>
      <c r="B8" s="86"/>
      <c r="C8" s="87" t="s">
        <v>102</v>
      </c>
      <c r="D8" s="88"/>
      <c r="E8" s="89"/>
    </row>
    <row r="9" spans="1:5" s="90" customFormat="1" ht="21.75" customHeight="1" hidden="1">
      <c r="A9" s="85"/>
      <c r="B9" s="86"/>
      <c r="C9" s="87" t="s">
        <v>290</v>
      </c>
      <c r="D9" s="88"/>
      <c r="E9" s="89"/>
    </row>
    <row r="10" spans="1:5" s="90" customFormat="1" ht="21.75" customHeight="1" hidden="1">
      <c r="A10" s="85"/>
      <c r="B10" s="86"/>
      <c r="C10" s="87" t="s">
        <v>95</v>
      </c>
      <c r="D10" s="88"/>
      <c r="E10" s="89"/>
    </row>
    <row r="11" spans="1:5" s="90" customFormat="1" ht="21.75" customHeight="1" hidden="1">
      <c r="A11" s="85"/>
      <c r="B11" s="86"/>
      <c r="C11" s="87" t="s">
        <v>291</v>
      </c>
      <c r="D11" s="88"/>
      <c r="E11" s="89"/>
    </row>
    <row r="12" spans="1:5" s="90" customFormat="1" ht="21.75" customHeight="1" hidden="1">
      <c r="A12" s="85"/>
      <c r="B12" s="86"/>
      <c r="C12" s="87" t="s">
        <v>45</v>
      </c>
      <c r="D12" s="88"/>
      <c r="E12" s="89"/>
    </row>
    <row r="13" spans="1:5" s="90" customFormat="1" ht="21.75" customHeight="1" hidden="1">
      <c r="A13" s="85"/>
      <c r="B13" s="86"/>
      <c r="C13" s="87" t="s">
        <v>93</v>
      </c>
      <c r="D13" s="88"/>
      <c r="E13" s="89"/>
    </row>
    <row r="14" spans="1:5" s="90" customFormat="1" ht="21.75" customHeight="1" hidden="1">
      <c r="A14" s="85"/>
      <c r="B14" s="86"/>
      <c r="C14" s="87" t="s">
        <v>67</v>
      </c>
      <c r="D14" s="88"/>
      <c r="E14" s="89"/>
    </row>
    <row r="15" spans="1:5" s="90" customFormat="1" ht="21.75" customHeight="1" hidden="1">
      <c r="A15" s="85"/>
      <c r="B15" s="86"/>
      <c r="C15" s="87" t="s">
        <v>103</v>
      </c>
      <c r="D15" s="88"/>
      <c r="E15" s="89"/>
    </row>
    <row r="16" spans="1:5" s="90" customFormat="1" ht="21.75" customHeight="1" hidden="1">
      <c r="A16" s="85"/>
      <c r="B16" s="86"/>
      <c r="C16" s="87" t="s">
        <v>229</v>
      </c>
      <c r="D16" s="88"/>
      <c r="E16" s="89"/>
    </row>
    <row r="17" spans="1:5" s="90" customFormat="1" ht="21.75" customHeight="1" hidden="1">
      <c r="A17" s="85"/>
      <c r="B17" s="86"/>
      <c r="C17" s="87" t="s">
        <v>66</v>
      </c>
      <c r="D17" s="88">
        <v>11000</v>
      </c>
      <c r="E17" s="89"/>
    </row>
    <row r="18" spans="1:5" s="90" customFormat="1" ht="21.75" customHeight="1" hidden="1">
      <c r="A18" s="85"/>
      <c r="B18" s="86"/>
      <c r="C18" s="87" t="s">
        <v>94</v>
      </c>
      <c r="D18" s="88"/>
      <c r="E18" s="89"/>
    </row>
    <row r="19" spans="1:5" s="90" customFormat="1" ht="21.75" customHeight="1" hidden="1">
      <c r="A19" s="85"/>
      <c r="B19" s="86"/>
      <c r="C19" s="87" t="s">
        <v>106</v>
      </c>
      <c r="D19" s="88"/>
      <c r="E19" s="89"/>
    </row>
    <row r="20" spans="1:5" s="90" customFormat="1" ht="21.75" customHeight="1" hidden="1">
      <c r="A20" s="85"/>
      <c r="B20" s="86"/>
      <c r="C20" s="87" t="s">
        <v>292</v>
      </c>
      <c r="D20" s="88"/>
      <c r="E20" s="89"/>
    </row>
    <row r="21" spans="1:5" s="90" customFormat="1" ht="21.75" customHeight="1" hidden="1">
      <c r="A21" s="85"/>
      <c r="B21" s="86"/>
      <c r="C21" s="87" t="s">
        <v>293</v>
      </c>
      <c r="D21" s="88"/>
      <c r="E21" s="89"/>
    </row>
    <row r="22" spans="1:5" s="90" customFormat="1" ht="21.75" customHeight="1" hidden="1">
      <c r="A22" s="85"/>
      <c r="B22" s="86"/>
      <c r="C22" s="87" t="s">
        <v>87</v>
      </c>
      <c r="D22" s="88"/>
      <c r="E22" s="89"/>
    </row>
    <row r="23" spans="1:5" s="35" customFormat="1" ht="21.75" customHeight="1">
      <c r="A23" s="23" t="s">
        <v>38</v>
      </c>
      <c r="B23" s="103" t="s">
        <v>39</v>
      </c>
      <c r="C23" s="104"/>
      <c r="D23" s="37">
        <v>9231.37</v>
      </c>
      <c r="E23" s="34"/>
    </row>
    <row r="24" spans="1:5" s="35" customFormat="1" ht="19.5" customHeight="1">
      <c r="A24" s="23" t="s">
        <v>40</v>
      </c>
      <c r="B24" s="107"/>
      <c r="C24" s="108"/>
      <c r="D24" s="37"/>
      <c r="E24" s="34"/>
    </row>
    <row r="25" spans="1:5" s="35" customFormat="1" ht="19.5" customHeight="1">
      <c r="A25" s="23" t="s">
        <v>30</v>
      </c>
      <c r="B25" s="107" t="s">
        <v>35</v>
      </c>
      <c r="C25" s="108"/>
      <c r="D25" s="91">
        <f>SUM(D26:D42)</f>
        <v>0</v>
      </c>
      <c r="E25" s="34"/>
    </row>
    <row r="26" spans="1:5" s="90" customFormat="1" ht="16.5" customHeight="1" hidden="1">
      <c r="A26" s="85"/>
      <c r="B26" s="86"/>
      <c r="C26" s="87" t="s">
        <v>289</v>
      </c>
      <c r="D26" s="88"/>
      <c r="E26" s="89"/>
    </row>
    <row r="27" spans="1:5" s="90" customFormat="1" ht="16.5" customHeight="1" hidden="1">
      <c r="A27" s="85"/>
      <c r="B27" s="86"/>
      <c r="C27" s="87" t="s">
        <v>82</v>
      </c>
      <c r="D27" s="88"/>
      <c r="E27" s="89"/>
    </row>
    <row r="28" spans="1:5" s="90" customFormat="1" ht="16.5" customHeight="1" hidden="1">
      <c r="A28" s="85"/>
      <c r="B28" s="86"/>
      <c r="C28" s="87" t="s">
        <v>102</v>
      </c>
      <c r="D28" s="88"/>
      <c r="E28" s="89"/>
    </row>
    <row r="29" spans="1:5" s="90" customFormat="1" ht="16.5" customHeight="1" hidden="1">
      <c r="A29" s="85"/>
      <c r="B29" s="86"/>
      <c r="C29" s="87" t="s">
        <v>290</v>
      </c>
      <c r="D29" s="88"/>
      <c r="E29" s="89"/>
    </row>
    <row r="30" spans="1:5" s="90" customFormat="1" ht="16.5" customHeight="1" hidden="1">
      <c r="A30" s="85"/>
      <c r="B30" s="86"/>
      <c r="C30" s="87" t="s">
        <v>95</v>
      </c>
      <c r="D30" s="88"/>
      <c r="E30" s="89"/>
    </row>
    <row r="31" spans="1:5" s="90" customFormat="1" ht="16.5" customHeight="1" hidden="1">
      <c r="A31" s="85"/>
      <c r="B31" s="86"/>
      <c r="C31" s="87" t="s">
        <v>291</v>
      </c>
      <c r="D31" s="88"/>
      <c r="E31" s="89"/>
    </row>
    <row r="32" spans="1:5" s="90" customFormat="1" ht="16.5" customHeight="1" hidden="1">
      <c r="A32" s="85"/>
      <c r="B32" s="86"/>
      <c r="C32" s="87" t="s">
        <v>45</v>
      </c>
      <c r="D32" s="88"/>
      <c r="E32" s="89"/>
    </row>
    <row r="33" spans="1:5" s="90" customFormat="1" ht="16.5" customHeight="1" hidden="1">
      <c r="A33" s="85"/>
      <c r="B33" s="86"/>
      <c r="C33" s="87" t="s">
        <v>93</v>
      </c>
      <c r="D33" s="88"/>
      <c r="E33" s="89"/>
    </row>
    <row r="34" spans="1:5" s="90" customFormat="1" ht="16.5" customHeight="1" hidden="1">
      <c r="A34" s="85"/>
      <c r="B34" s="86"/>
      <c r="C34" s="87" t="s">
        <v>67</v>
      </c>
      <c r="D34" s="88"/>
      <c r="E34" s="89"/>
    </row>
    <row r="35" spans="1:5" s="90" customFormat="1" ht="16.5" customHeight="1" hidden="1">
      <c r="A35" s="85"/>
      <c r="B35" s="86"/>
      <c r="C35" s="87" t="s">
        <v>103</v>
      </c>
      <c r="D35" s="88"/>
      <c r="E35" s="89"/>
    </row>
    <row r="36" spans="1:5" s="90" customFormat="1" ht="16.5" customHeight="1" hidden="1">
      <c r="A36" s="85"/>
      <c r="B36" s="86"/>
      <c r="C36" s="87" t="s">
        <v>229</v>
      </c>
      <c r="D36" s="88"/>
      <c r="E36" s="89"/>
    </row>
    <row r="37" spans="1:5" s="90" customFormat="1" ht="16.5" customHeight="1" hidden="1">
      <c r="A37" s="85"/>
      <c r="B37" s="86"/>
      <c r="C37" s="87" t="s">
        <v>66</v>
      </c>
      <c r="D37" s="88"/>
      <c r="E37" s="89"/>
    </row>
    <row r="38" spans="1:5" s="90" customFormat="1" ht="16.5" customHeight="1" hidden="1">
      <c r="A38" s="85"/>
      <c r="B38" s="86"/>
      <c r="C38" s="87" t="s">
        <v>94</v>
      </c>
      <c r="D38" s="88"/>
      <c r="E38" s="89"/>
    </row>
    <row r="39" spans="1:5" s="90" customFormat="1" ht="16.5" customHeight="1" hidden="1">
      <c r="A39" s="85"/>
      <c r="B39" s="86"/>
      <c r="C39" s="87" t="s">
        <v>106</v>
      </c>
      <c r="D39" s="88"/>
      <c r="E39" s="89"/>
    </row>
    <row r="40" spans="1:5" s="90" customFormat="1" ht="16.5" customHeight="1" hidden="1">
      <c r="A40" s="85"/>
      <c r="B40" s="86"/>
      <c r="C40" s="87" t="s">
        <v>292</v>
      </c>
      <c r="D40" s="88"/>
      <c r="E40" s="89"/>
    </row>
    <row r="41" spans="1:5" s="90" customFormat="1" ht="16.5" customHeight="1" hidden="1">
      <c r="A41" s="85"/>
      <c r="B41" s="86"/>
      <c r="C41" s="87" t="s">
        <v>293</v>
      </c>
      <c r="D41" s="88"/>
      <c r="E41" s="89"/>
    </row>
    <row r="42" spans="1:5" s="90" customFormat="1" ht="16.5" customHeight="1" hidden="1">
      <c r="A42" s="85"/>
      <c r="B42" s="86"/>
      <c r="C42" s="87" t="s">
        <v>87</v>
      </c>
      <c r="D42" s="88"/>
      <c r="E42" s="89"/>
    </row>
    <row r="43" spans="1:5" s="35" customFormat="1" ht="18" customHeight="1">
      <c r="A43" s="23"/>
      <c r="B43" s="107" t="s">
        <v>294</v>
      </c>
      <c r="C43" s="108"/>
      <c r="D43" s="91">
        <f>SUM(D44:D60)</f>
        <v>1022.12</v>
      </c>
      <c r="E43" s="34"/>
    </row>
    <row r="44" spans="1:5" s="90" customFormat="1" ht="16.5" customHeight="1" hidden="1">
      <c r="A44" s="85"/>
      <c r="B44" s="86"/>
      <c r="C44" s="87" t="s">
        <v>289</v>
      </c>
      <c r="D44" s="88">
        <v>17.84</v>
      </c>
      <c r="E44" s="89"/>
    </row>
    <row r="45" spans="1:5" s="90" customFormat="1" ht="25.5" customHeight="1" hidden="1">
      <c r="A45" s="85"/>
      <c r="B45" s="86"/>
      <c r="C45" s="87" t="s">
        <v>82</v>
      </c>
      <c r="D45" s="88"/>
      <c r="E45" s="89"/>
    </row>
    <row r="46" spans="1:5" s="90" customFormat="1" ht="25.5" customHeight="1" hidden="1">
      <c r="A46" s="85"/>
      <c r="B46" s="86"/>
      <c r="C46" s="87" t="s">
        <v>102</v>
      </c>
      <c r="D46" s="88"/>
      <c r="E46" s="89"/>
    </row>
    <row r="47" spans="1:5" s="90" customFormat="1" ht="18" customHeight="1" hidden="1">
      <c r="A47" s="85"/>
      <c r="B47" s="86"/>
      <c r="C47" s="87" t="s">
        <v>290</v>
      </c>
      <c r="D47" s="88">
        <f>932.28+72</f>
        <v>1004.28</v>
      </c>
      <c r="E47" s="89"/>
    </row>
    <row r="48" spans="1:5" s="90" customFormat="1" ht="25.5" customHeight="1" hidden="1">
      <c r="A48" s="85"/>
      <c r="B48" s="86"/>
      <c r="C48" s="87" t="s">
        <v>95</v>
      </c>
      <c r="D48" s="88"/>
      <c r="E48" s="89"/>
    </row>
    <row r="49" spans="1:5" s="90" customFormat="1" ht="25.5" customHeight="1" hidden="1">
      <c r="A49" s="85"/>
      <c r="B49" s="86"/>
      <c r="C49" s="87" t="s">
        <v>291</v>
      </c>
      <c r="D49" s="88"/>
      <c r="E49" s="89"/>
    </row>
    <row r="50" spans="1:5" s="90" customFormat="1" ht="25.5" customHeight="1" hidden="1">
      <c r="A50" s="85"/>
      <c r="B50" s="86"/>
      <c r="C50" s="87" t="s">
        <v>45</v>
      </c>
      <c r="D50" s="88"/>
      <c r="E50" s="89"/>
    </row>
    <row r="51" spans="1:5" s="90" customFormat="1" ht="25.5" customHeight="1" hidden="1">
      <c r="A51" s="85"/>
      <c r="B51" s="86"/>
      <c r="C51" s="87" t="s">
        <v>93</v>
      </c>
      <c r="D51" s="88"/>
      <c r="E51" s="89"/>
    </row>
    <row r="52" spans="1:5" s="90" customFormat="1" ht="25.5" customHeight="1" hidden="1">
      <c r="A52" s="85"/>
      <c r="B52" s="86"/>
      <c r="C52" s="87" t="s">
        <v>293</v>
      </c>
      <c r="D52" s="88"/>
      <c r="E52" s="89"/>
    </row>
    <row r="53" spans="1:5" s="90" customFormat="1" ht="25.5" customHeight="1" hidden="1">
      <c r="A53" s="85"/>
      <c r="B53" s="86"/>
      <c r="C53" s="87" t="s">
        <v>106</v>
      </c>
      <c r="D53" s="88"/>
      <c r="E53" s="89"/>
    </row>
    <row r="54" spans="1:5" s="90" customFormat="1" ht="25.5" customHeight="1" hidden="1">
      <c r="A54" s="85"/>
      <c r="B54" s="86"/>
      <c r="C54" s="87" t="s">
        <v>229</v>
      </c>
      <c r="D54" s="88"/>
      <c r="E54" s="89"/>
    </row>
    <row r="55" spans="1:5" s="90" customFormat="1" ht="25.5" customHeight="1" hidden="1">
      <c r="A55" s="85"/>
      <c r="B55" s="86"/>
      <c r="C55" s="87" t="s">
        <v>66</v>
      </c>
      <c r="D55" s="88"/>
      <c r="E55" s="89"/>
    </row>
    <row r="56" spans="1:5" s="90" customFormat="1" ht="25.5" customHeight="1" hidden="1">
      <c r="A56" s="85"/>
      <c r="B56" s="86"/>
      <c r="C56" s="87" t="s">
        <v>94</v>
      </c>
      <c r="D56" s="88"/>
      <c r="E56" s="89"/>
    </row>
    <row r="57" spans="1:5" s="90" customFormat="1" ht="25.5" customHeight="1" hidden="1">
      <c r="A57" s="85"/>
      <c r="B57" s="86"/>
      <c r="C57" s="87" t="s">
        <v>106</v>
      </c>
      <c r="D57" s="88"/>
      <c r="E57" s="89"/>
    </row>
    <row r="58" spans="1:5" s="90" customFormat="1" ht="25.5" customHeight="1" hidden="1">
      <c r="A58" s="85"/>
      <c r="B58" s="86"/>
      <c r="C58" s="87" t="s">
        <v>292</v>
      </c>
      <c r="D58" s="88"/>
      <c r="E58" s="89"/>
    </row>
    <row r="59" spans="1:5" s="90" customFormat="1" ht="25.5" customHeight="1" hidden="1">
      <c r="A59" s="85"/>
      <c r="B59" s="86"/>
      <c r="C59" s="87" t="s">
        <v>293</v>
      </c>
      <c r="D59" s="88"/>
      <c r="E59" s="89"/>
    </row>
    <row r="60" spans="1:5" s="90" customFormat="1" ht="25.5" customHeight="1" hidden="1">
      <c r="A60" s="85"/>
      <c r="B60" s="86"/>
      <c r="C60" s="87" t="s">
        <v>87</v>
      </c>
      <c r="D60" s="88"/>
      <c r="E60" s="89"/>
    </row>
    <row r="61" spans="1:5" s="35" customFormat="1" ht="25.5" customHeight="1" hidden="1">
      <c r="A61" s="23"/>
      <c r="B61" s="107" t="s">
        <v>295</v>
      </c>
      <c r="C61" s="108"/>
      <c r="D61" s="91">
        <f>SUM(D62:D78)</f>
        <v>0</v>
      </c>
      <c r="E61" s="34"/>
    </row>
    <row r="62" spans="1:5" s="90" customFormat="1" ht="28.5" customHeight="1" hidden="1">
      <c r="A62" s="85"/>
      <c r="B62" s="86"/>
      <c r="C62" s="87" t="s">
        <v>289</v>
      </c>
      <c r="D62" s="88"/>
      <c r="E62" s="89"/>
    </row>
    <row r="63" spans="1:5" s="90" customFormat="1" ht="28.5" customHeight="1" hidden="1">
      <c r="A63" s="85"/>
      <c r="B63" s="86"/>
      <c r="C63" s="87" t="s">
        <v>82</v>
      </c>
      <c r="D63" s="88"/>
      <c r="E63" s="89"/>
    </row>
    <row r="64" spans="1:5" s="90" customFormat="1" ht="28.5" customHeight="1" hidden="1">
      <c r="A64" s="85"/>
      <c r="B64" s="86"/>
      <c r="C64" s="87" t="s">
        <v>102</v>
      </c>
      <c r="D64" s="88"/>
      <c r="E64" s="89"/>
    </row>
    <row r="65" spans="1:5" s="90" customFormat="1" ht="28.5" customHeight="1" hidden="1">
      <c r="A65" s="85"/>
      <c r="B65" s="86"/>
      <c r="C65" s="87" t="s">
        <v>290</v>
      </c>
      <c r="D65" s="88"/>
      <c r="E65" s="89"/>
    </row>
    <row r="66" spans="1:5" s="90" customFormat="1" ht="28.5" customHeight="1" hidden="1">
      <c r="A66" s="85"/>
      <c r="B66" s="86"/>
      <c r="C66" s="87" t="s">
        <v>95</v>
      </c>
      <c r="D66" s="88"/>
      <c r="E66" s="89"/>
    </row>
    <row r="67" spans="1:5" s="90" customFormat="1" ht="28.5" customHeight="1" hidden="1">
      <c r="A67" s="85"/>
      <c r="B67" s="86"/>
      <c r="C67" s="87" t="s">
        <v>291</v>
      </c>
      <c r="D67" s="88"/>
      <c r="E67" s="89"/>
    </row>
    <row r="68" spans="1:5" s="90" customFormat="1" ht="28.5" customHeight="1" hidden="1">
      <c r="A68" s="85"/>
      <c r="B68" s="86"/>
      <c r="C68" s="87" t="s">
        <v>45</v>
      </c>
      <c r="D68" s="88"/>
      <c r="E68" s="89"/>
    </row>
    <row r="69" spans="1:5" s="90" customFormat="1" ht="28.5" customHeight="1" hidden="1">
      <c r="A69" s="85"/>
      <c r="B69" s="86"/>
      <c r="C69" s="87" t="s">
        <v>93</v>
      </c>
      <c r="D69" s="88"/>
      <c r="E69" s="89"/>
    </row>
    <row r="70" spans="1:5" s="90" customFormat="1" ht="28.5" customHeight="1" hidden="1">
      <c r="A70" s="85"/>
      <c r="B70" s="86"/>
      <c r="C70" s="87" t="s">
        <v>67</v>
      </c>
      <c r="D70" s="88"/>
      <c r="E70" s="89"/>
    </row>
    <row r="71" spans="1:5" s="90" customFormat="1" ht="28.5" customHeight="1" hidden="1">
      <c r="A71" s="85"/>
      <c r="B71" s="86"/>
      <c r="C71" s="87" t="s">
        <v>103</v>
      </c>
      <c r="D71" s="88"/>
      <c r="E71" s="89"/>
    </row>
    <row r="72" spans="1:5" s="90" customFormat="1" ht="28.5" customHeight="1" hidden="1">
      <c r="A72" s="85"/>
      <c r="B72" s="86"/>
      <c r="C72" s="87" t="s">
        <v>229</v>
      </c>
      <c r="D72" s="88"/>
      <c r="E72" s="89"/>
    </row>
    <row r="73" spans="1:5" s="90" customFormat="1" ht="28.5" customHeight="1" hidden="1">
      <c r="A73" s="85"/>
      <c r="B73" s="86"/>
      <c r="C73" s="87" t="s">
        <v>66</v>
      </c>
      <c r="D73" s="88"/>
      <c r="E73" s="89"/>
    </row>
    <row r="74" spans="1:5" s="90" customFormat="1" ht="28.5" customHeight="1" hidden="1">
      <c r="A74" s="85"/>
      <c r="B74" s="86"/>
      <c r="C74" s="87" t="s">
        <v>94</v>
      </c>
      <c r="D74" s="88"/>
      <c r="E74" s="89"/>
    </row>
    <row r="75" spans="1:5" s="90" customFormat="1" ht="28.5" customHeight="1" hidden="1">
      <c r="A75" s="85"/>
      <c r="B75" s="86"/>
      <c r="C75" s="87" t="s">
        <v>106</v>
      </c>
      <c r="D75" s="88"/>
      <c r="E75" s="89"/>
    </row>
    <row r="76" spans="1:5" s="90" customFormat="1" ht="28.5" customHeight="1" hidden="1">
      <c r="A76" s="85"/>
      <c r="B76" s="86"/>
      <c r="C76" s="87" t="s">
        <v>292</v>
      </c>
      <c r="D76" s="88"/>
      <c r="E76" s="89"/>
    </row>
    <row r="77" spans="1:5" s="90" customFormat="1" ht="28.5" customHeight="1" hidden="1">
      <c r="A77" s="85"/>
      <c r="B77" s="86"/>
      <c r="C77" s="87" t="s">
        <v>293</v>
      </c>
      <c r="D77" s="88"/>
      <c r="E77" s="89"/>
    </row>
    <row r="78" spans="1:5" s="90" customFormat="1" ht="28.5" customHeight="1" hidden="1">
      <c r="A78" s="85"/>
      <c r="B78" s="86"/>
      <c r="C78" s="87" t="s">
        <v>87</v>
      </c>
      <c r="D78" s="88"/>
      <c r="E78" s="89"/>
    </row>
    <row r="79" spans="1:5" s="35" customFormat="1" ht="21" customHeight="1" hidden="1">
      <c r="A79" s="38"/>
      <c r="B79" s="107" t="s">
        <v>296</v>
      </c>
      <c r="C79" s="108"/>
      <c r="D79" s="91">
        <f>SUM(D80:D96)</f>
        <v>0</v>
      </c>
      <c r="E79" s="34"/>
    </row>
    <row r="80" spans="1:5" s="90" customFormat="1" ht="28.5" customHeight="1" hidden="1">
      <c r="A80" s="85"/>
      <c r="B80" s="86"/>
      <c r="C80" s="87" t="s">
        <v>289</v>
      </c>
      <c r="D80" s="88"/>
      <c r="E80" s="89"/>
    </row>
    <row r="81" spans="1:5" s="90" customFormat="1" ht="28.5" customHeight="1" hidden="1">
      <c r="A81" s="85"/>
      <c r="B81" s="86"/>
      <c r="C81" s="87" t="s">
        <v>82</v>
      </c>
      <c r="D81" s="88"/>
      <c r="E81" s="89"/>
    </row>
    <row r="82" spans="1:5" s="90" customFormat="1" ht="28.5" customHeight="1" hidden="1">
      <c r="A82" s="85"/>
      <c r="B82" s="86"/>
      <c r="C82" s="87" t="s">
        <v>102</v>
      </c>
      <c r="D82" s="88"/>
      <c r="E82" s="89"/>
    </row>
    <row r="83" spans="1:5" s="90" customFormat="1" ht="28.5" customHeight="1" hidden="1">
      <c r="A83" s="85"/>
      <c r="B83" s="86"/>
      <c r="C83" s="87" t="s">
        <v>290</v>
      </c>
      <c r="D83" s="88"/>
      <c r="E83" s="89"/>
    </row>
    <row r="84" spans="1:5" s="90" customFormat="1" ht="28.5" customHeight="1" hidden="1">
      <c r="A84" s="85"/>
      <c r="B84" s="86"/>
      <c r="C84" s="87" t="s">
        <v>95</v>
      </c>
      <c r="D84" s="88"/>
      <c r="E84" s="89"/>
    </row>
    <row r="85" spans="1:5" s="90" customFormat="1" ht="28.5" customHeight="1" hidden="1">
      <c r="A85" s="85"/>
      <c r="B85" s="86"/>
      <c r="C85" s="87" t="s">
        <v>291</v>
      </c>
      <c r="D85" s="88"/>
      <c r="E85" s="89"/>
    </row>
    <row r="86" spans="1:5" s="90" customFormat="1" ht="28.5" customHeight="1" hidden="1">
      <c r="A86" s="85"/>
      <c r="B86" s="86"/>
      <c r="C86" s="87" t="s">
        <v>45</v>
      </c>
      <c r="D86" s="88"/>
      <c r="E86" s="89"/>
    </row>
    <row r="87" spans="1:5" s="90" customFormat="1" ht="28.5" customHeight="1" hidden="1">
      <c r="A87" s="85"/>
      <c r="B87" s="86"/>
      <c r="C87" s="87" t="s">
        <v>93</v>
      </c>
      <c r="D87" s="88"/>
      <c r="E87" s="89"/>
    </row>
    <row r="88" spans="1:5" s="90" customFormat="1" ht="28.5" customHeight="1" hidden="1">
      <c r="A88" s="85"/>
      <c r="B88" s="86"/>
      <c r="C88" s="87" t="s">
        <v>67</v>
      </c>
      <c r="D88" s="88"/>
      <c r="E88" s="89"/>
    </row>
    <row r="89" spans="1:5" s="90" customFormat="1" ht="28.5" customHeight="1" hidden="1">
      <c r="A89" s="85"/>
      <c r="B89" s="86"/>
      <c r="C89" s="87" t="s">
        <v>103</v>
      </c>
      <c r="D89" s="88"/>
      <c r="E89" s="89"/>
    </row>
    <row r="90" spans="1:5" s="90" customFormat="1" ht="28.5" customHeight="1" hidden="1">
      <c r="A90" s="85"/>
      <c r="B90" s="86"/>
      <c r="C90" s="87" t="s">
        <v>229</v>
      </c>
      <c r="D90" s="88"/>
      <c r="E90" s="89"/>
    </row>
    <row r="91" spans="1:5" s="90" customFormat="1" ht="28.5" customHeight="1" hidden="1">
      <c r="A91" s="85"/>
      <c r="B91" s="86"/>
      <c r="C91" s="87" t="s">
        <v>66</v>
      </c>
      <c r="D91" s="88"/>
      <c r="E91" s="89"/>
    </row>
    <row r="92" spans="1:5" s="90" customFormat="1" ht="28.5" customHeight="1" hidden="1">
      <c r="A92" s="85"/>
      <c r="B92" s="86"/>
      <c r="C92" s="87" t="s">
        <v>94</v>
      </c>
      <c r="D92" s="88"/>
      <c r="E92" s="89"/>
    </row>
    <row r="93" spans="1:5" s="90" customFormat="1" ht="28.5" customHeight="1" hidden="1">
      <c r="A93" s="85"/>
      <c r="B93" s="86"/>
      <c r="C93" s="87" t="s">
        <v>106</v>
      </c>
      <c r="D93" s="88"/>
      <c r="E93" s="89"/>
    </row>
    <row r="94" spans="1:5" s="90" customFormat="1" ht="28.5" customHeight="1" hidden="1">
      <c r="A94" s="85"/>
      <c r="B94" s="86"/>
      <c r="C94" s="87" t="s">
        <v>292</v>
      </c>
      <c r="D94" s="88"/>
      <c r="E94" s="89"/>
    </row>
    <row r="95" spans="1:5" s="90" customFormat="1" ht="28.5" customHeight="1" hidden="1">
      <c r="A95" s="85"/>
      <c r="B95" s="86"/>
      <c r="C95" s="87" t="s">
        <v>293</v>
      </c>
      <c r="D95" s="88"/>
      <c r="E95" s="89"/>
    </row>
    <row r="96" spans="1:5" s="90" customFormat="1" ht="28.5" customHeight="1" hidden="1">
      <c r="A96" s="85"/>
      <c r="B96" s="86"/>
      <c r="C96" s="87" t="s">
        <v>87</v>
      </c>
      <c r="D96" s="88"/>
      <c r="E96" s="89"/>
    </row>
    <row r="97" spans="1:7" s="35" customFormat="1" ht="18" customHeight="1">
      <c r="A97" s="23"/>
      <c r="B97" s="107" t="s">
        <v>114</v>
      </c>
      <c r="C97" s="108"/>
      <c r="D97" s="41">
        <f>SUM(D98:D114)</f>
        <v>731.25</v>
      </c>
      <c r="E97" s="34"/>
      <c r="G97" s="40"/>
    </row>
    <row r="98" spans="1:5" s="90" customFormat="1" ht="23.25" customHeight="1" hidden="1">
      <c r="A98" s="85"/>
      <c r="B98" s="86"/>
      <c r="C98" s="87" t="s">
        <v>289</v>
      </c>
      <c r="D98" s="88">
        <f>673.87</f>
        <v>673.87</v>
      </c>
      <c r="E98" s="89"/>
    </row>
    <row r="99" spans="1:5" s="90" customFormat="1" ht="32.25" customHeight="1" hidden="1">
      <c r="A99" s="85"/>
      <c r="B99" s="86"/>
      <c r="C99" s="87" t="s">
        <v>82</v>
      </c>
      <c r="D99" s="88"/>
      <c r="E99" s="89"/>
    </row>
    <row r="100" spans="1:5" s="90" customFormat="1" ht="32.25" customHeight="1" hidden="1">
      <c r="A100" s="85"/>
      <c r="B100" s="86"/>
      <c r="C100" s="87" t="s">
        <v>102</v>
      </c>
      <c r="D100" s="88"/>
      <c r="E100" s="89"/>
    </row>
    <row r="101" spans="1:5" s="90" customFormat="1" ht="32.25" customHeight="1" hidden="1">
      <c r="A101" s="85"/>
      <c r="B101" s="86"/>
      <c r="C101" s="87" t="s">
        <v>290</v>
      </c>
      <c r="D101" s="88"/>
      <c r="E101" s="89"/>
    </row>
    <row r="102" spans="1:5" s="90" customFormat="1" ht="32.25" customHeight="1" hidden="1">
      <c r="A102" s="85"/>
      <c r="B102" s="86"/>
      <c r="C102" s="87" t="s">
        <v>95</v>
      </c>
      <c r="D102" s="88"/>
      <c r="E102" s="89"/>
    </row>
    <row r="103" spans="1:5" s="90" customFormat="1" ht="32.25" customHeight="1" hidden="1">
      <c r="A103" s="85"/>
      <c r="B103" s="86"/>
      <c r="C103" s="87" t="s">
        <v>291</v>
      </c>
      <c r="D103" s="88"/>
      <c r="E103" s="89"/>
    </row>
    <row r="104" spans="1:5" s="90" customFormat="1" ht="32.25" customHeight="1" hidden="1">
      <c r="A104" s="85"/>
      <c r="B104" s="86"/>
      <c r="C104" s="87" t="s">
        <v>45</v>
      </c>
      <c r="D104" s="88"/>
      <c r="E104" s="89"/>
    </row>
    <row r="105" spans="1:5" s="90" customFormat="1" ht="32.25" customHeight="1" hidden="1">
      <c r="A105" s="85"/>
      <c r="B105" s="86"/>
      <c r="C105" s="87" t="s">
        <v>93</v>
      </c>
      <c r="D105" s="88"/>
      <c r="E105" s="89"/>
    </row>
    <row r="106" spans="1:5" s="90" customFormat="1" ht="32.25" customHeight="1" hidden="1">
      <c r="A106" s="85"/>
      <c r="B106" s="86"/>
      <c r="C106" s="87" t="s">
        <v>67</v>
      </c>
      <c r="D106" s="88"/>
      <c r="E106" s="89"/>
    </row>
    <row r="107" spans="1:5" s="90" customFormat="1" ht="32.25" customHeight="1" hidden="1">
      <c r="A107" s="85"/>
      <c r="B107" s="86"/>
      <c r="C107" s="87" t="s">
        <v>103</v>
      </c>
      <c r="D107" s="88"/>
      <c r="E107" s="89"/>
    </row>
    <row r="108" spans="1:5" s="90" customFormat="1" ht="32.25" customHeight="1" hidden="1">
      <c r="A108" s="85"/>
      <c r="B108" s="86"/>
      <c r="C108" s="87" t="s">
        <v>229</v>
      </c>
      <c r="D108" s="88"/>
      <c r="E108" s="89"/>
    </row>
    <row r="109" spans="1:5" s="90" customFormat="1" ht="18" customHeight="1" hidden="1">
      <c r="A109" s="85"/>
      <c r="B109" s="86"/>
      <c r="C109" s="87" t="s">
        <v>66</v>
      </c>
      <c r="D109" s="88">
        <f>57.38</f>
        <v>57.38</v>
      </c>
      <c r="E109" s="89"/>
    </row>
    <row r="110" spans="1:5" s="90" customFormat="1" ht="32.25" customHeight="1" hidden="1">
      <c r="A110" s="85"/>
      <c r="B110" s="86"/>
      <c r="C110" s="87" t="s">
        <v>94</v>
      </c>
      <c r="D110" s="88"/>
      <c r="E110" s="89"/>
    </row>
    <row r="111" spans="1:5" s="90" customFormat="1" ht="32.25" customHeight="1" hidden="1">
      <c r="A111" s="85"/>
      <c r="B111" s="86"/>
      <c r="C111" s="87" t="s">
        <v>106</v>
      </c>
      <c r="D111" s="88"/>
      <c r="E111" s="89"/>
    </row>
    <row r="112" spans="1:5" s="90" customFormat="1" ht="32.25" customHeight="1" hidden="1">
      <c r="A112" s="85"/>
      <c r="B112" s="86"/>
      <c r="C112" s="87" t="s">
        <v>292</v>
      </c>
      <c r="D112" s="88"/>
      <c r="E112" s="89"/>
    </row>
    <row r="113" spans="1:5" s="90" customFormat="1" ht="32.25" customHeight="1" hidden="1">
      <c r="A113" s="85"/>
      <c r="B113" s="86"/>
      <c r="C113" s="87" t="s">
        <v>293</v>
      </c>
      <c r="D113" s="88"/>
      <c r="E113" s="89"/>
    </row>
    <row r="114" spans="1:5" s="90" customFormat="1" ht="32.25" customHeight="1" hidden="1">
      <c r="A114" s="85"/>
      <c r="B114" s="86"/>
      <c r="C114" s="87" t="s">
        <v>87</v>
      </c>
      <c r="D114" s="88"/>
      <c r="E114" s="89"/>
    </row>
    <row r="115" spans="1:5" s="35" customFormat="1" ht="37.5" customHeight="1">
      <c r="A115" s="29" t="s">
        <v>78</v>
      </c>
      <c r="B115" s="96" t="s">
        <v>342</v>
      </c>
      <c r="C115" s="24" t="s">
        <v>343</v>
      </c>
      <c r="D115" s="57">
        <v>9100</v>
      </c>
      <c r="E115" s="34"/>
    </row>
    <row r="116" spans="1:5" s="43" customFormat="1" ht="32.25" customHeight="1">
      <c r="A116" s="23"/>
      <c r="B116" s="23"/>
      <c r="C116" s="23"/>
      <c r="D116" s="61"/>
      <c r="E116" s="42"/>
    </row>
    <row r="117" spans="1:5" s="43" customFormat="1" ht="32.25" customHeight="1">
      <c r="A117" s="23"/>
      <c r="B117" s="23"/>
      <c r="C117" s="23"/>
      <c r="D117" s="61"/>
      <c r="E117" s="42" t="s">
        <v>31</v>
      </c>
    </row>
    <row r="118" spans="1:5" s="43" customFormat="1" ht="32.25" customHeight="1">
      <c r="A118" s="92" t="s">
        <v>27</v>
      </c>
      <c r="B118" s="122" t="s">
        <v>79</v>
      </c>
      <c r="C118" s="123"/>
      <c r="D118" s="93">
        <f>SUM(D119:D133)</f>
        <v>58228.85</v>
      </c>
      <c r="E118" s="42"/>
    </row>
    <row r="119" spans="1:5" s="43" customFormat="1" ht="18.75">
      <c r="A119" s="111" t="s">
        <v>44</v>
      </c>
      <c r="B119" s="103" t="s">
        <v>338</v>
      </c>
      <c r="C119" s="104"/>
      <c r="D119" s="57">
        <v>48.49</v>
      </c>
      <c r="E119" s="44"/>
    </row>
    <row r="120" spans="1:5" s="43" customFormat="1" ht="18.75">
      <c r="A120" s="112"/>
      <c r="B120" s="103" t="s">
        <v>104</v>
      </c>
      <c r="C120" s="104"/>
      <c r="D120" s="57">
        <v>11.3</v>
      </c>
      <c r="E120" s="44"/>
    </row>
    <row r="121" spans="1:5" s="43" customFormat="1" ht="18.75">
      <c r="A121" s="112"/>
      <c r="B121" s="103" t="s">
        <v>339</v>
      </c>
      <c r="C121" s="104"/>
      <c r="D121" s="57">
        <v>100.69</v>
      </c>
      <c r="E121" s="44"/>
    </row>
    <row r="122" spans="1:5" s="43" customFormat="1" ht="18.75">
      <c r="A122" s="112"/>
      <c r="B122" s="103" t="s">
        <v>340</v>
      </c>
      <c r="C122" s="104"/>
      <c r="D122" s="57">
        <v>4000</v>
      </c>
      <c r="E122" s="44"/>
    </row>
    <row r="123" spans="1:5" s="43" customFormat="1" ht="42" customHeight="1">
      <c r="A123" s="116"/>
      <c r="B123" s="103" t="s">
        <v>341</v>
      </c>
      <c r="C123" s="104"/>
      <c r="D123" s="57">
        <v>4002</v>
      </c>
      <c r="E123" s="44"/>
    </row>
    <row r="124" spans="1:5" s="43" customFormat="1" ht="18.75">
      <c r="A124" s="23" t="s">
        <v>94</v>
      </c>
      <c r="B124" s="103" t="s">
        <v>344</v>
      </c>
      <c r="C124" s="104"/>
      <c r="D124" s="57">
        <v>27900</v>
      </c>
      <c r="E124" s="44"/>
    </row>
    <row r="125" spans="1:5" s="43" customFormat="1" ht="18.75">
      <c r="A125" s="111" t="s">
        <v>93</v>
      </c>
      <c r="B125" s="103" t="s">
        <v>101</v>
      </c>
      <c r="C125" s="104"/>
      <c r="D125" s="57">
        <f>76+258+270.79</f>
        <v>604.79</v>
      </c>
      <c r="E125" s="44"/>
    </row>
    <row r="126" spans="1:5" s="43" customFormat="1" ht="18.75">
      <c r="A126" s="112"/>
      <c r="B126" s="103" t="s">
        <v>345</v>
      </c>
      <c r="C126" s="104"/>
      <c r="D126" s="57">
        <v>1000</v>
      </c>
      <c r="E126" s="44"/>
    </row>
    <row r="127" spans="1:5" s="43" customFormat="1" ht="18.75">
      <c r="A127" s="112"/>
      <c r="B127" s="103" t="s">
        <v>346</v>
      </c>
      <c r="C127" s="104"/>
      <c r="D127" s="57">
        <f>5250+8750</f>
        <v>14000</v>
      </c>
      <c r="E127" s="44"/>
    </row>
    <row r="128" spans="1:5" s="43" customFormat="1" ht="18.75">
      <c r="A128" s="116"/>
      <c r="B128" s="103" t="s">
        <v>347</v>
      </c>
      <c r="C128" s="104"/>
      <c r="D128" s="57">
        <v>580</v>
      </c>
      <c r="E128" s="44"/>
    </row>
    <row r="129" spans="1:5" s="43" customFormat="1" ht="18.75">
      <c r="A129" s="111" t="s">
        <v>66</v>
      </c>
      <c r="B129" s="103" t="s">
        <v>101</v>
      </c>
      <c r="C129" s="104"/>
      <c r="D129" s="57">
        <f>301.58</f>
        <v>301.58</v>
      </c>
      <c r="E129" s="44"/>
    </row>
    <row r="130" spans="1:5" s="43" customFormat="1" ht="18" customHeight="1">
      <c r="A130" s="116"/>
      <c r="B130" s="103" t="s">
        <v>105</v>
      </c>
      <c r="C130" s="110"/>
      <c r="D130" s="57">
        <f>550+3150+670+810</f>
        <v>5180</v>
      </c>
      <c r="E130" s="44"/>
    </row>
    <row r="131" spans="1:5" s="43" customFormat="1" ht="18" customHeight="1">
      <c r="A131" s="23" t="s">
        <v>350</v>
      </c>
      <c r="B131" s="103" t="s">
        <v>353</v>
      </c>
      <c r="C131" s="110"/>
      <c r="D131" s="57">
        <v>500</v>
      </c>
      <c r="E131" s="44"/>
    </row>
    <row r="132" spans="1:5" s="43" customFormat="1" ht="18" customHeight="1">
      <c r="A132" s="23"/>
      <c r="B132" s="103"/>
      <c r="C132" s="110"/>
      <c r="D132" s="57"/>
      <c r="E132" s="44"/>
    </row>
    <row r="133" spans="1:5" s="43" customFormat="1" ht="18" customHeight="1">
      <c r="A133" s="23"/>
      <c r="B133" s="103"/>
      <c r="C133" s="110"/>
      <c r="D133" s="57"/>
      <c r="E133" s="44"/>
    </row>
    <row r="134" spans="1:5" s="43" customFormat="1" ht="18" customHeight="1">
      <c r="A134" s="23"/>
      <c r="B134" s="103"/>
      <c r="C134" s="104"/>
      <c r="D134" s="57"/>
      <c r="E134" s="44"/>
    </row>
    <row r="135" spans="1:5" s="43" customFormat="1" ht="18" customHeight="1">
      <c r="A135" s="23"/>
      <c r="B135" s="103"/>
      <c r="C135" s="104"/>
      <c r="D135" s="57"/>
      <c r="E135" s="44"/>
    </row>
    <row r="136" spans="1:5" s="43" customFormat="1" ht="18" customHeight="1">
      <c r="A136" s="23"/>
      <c r="B136" s="103"/>
      <c r="C136" s="104"/>
      <c r="D136" s="57"/>
      <c r="E136" s="44"/>
    </row>
    <row r="137" spans="1:6" s="43" customFormat="1" ht="20.25">
      <c r="A137" s="94"/>
      <c r="B137" s="122" t="s">
        <v>24</v>
      </c>
      <c r="C137" s="123"/>
      <c r="D137" s="95">
        <f>D4+D118</f>
        <v>89313.59</v>
      </c>
      <c r="E137" s="44"/>
      <c r="F137" s="45"/>
    </row>
    <row r="138" spans="1:5" s="43" customFormat="1" ht="19.5" customHeight="1">
      <c r="A138" s="23"/>
      <c r="B138" s="127" t="s">
        <v>80</v>
      </c>
      <c r="C138" s="128"/>
      <c r="D138" s="65">
        <f>SUM(D139:D145)</f>
        <v>200727.32</v>
      </c>
      <c r="E138" s="44"/>
    </row>
    <row r="139" spans="1:5" s="43" customFormat="1" ht="42" customHeight="1">
      <c r="A139" s="23" t="s">
        <v>88</v>
      </c>
      <c r="B139" s="105" t="s">
        <v>351</v>
      </c>
      <c r="C139" s="106"/>
      <c r="D139" s="72">
        <v>6100</v>
      </c>
      <c r="E139" s="44"/>
    </row>
    <row r="140" spans="1:5" s="43" customFormat="1" ht="19.5" customHeight="1">
      <c r="A140" s="23" t="s">
        <v>98</v>
      </c>
      <c r="B140" s="105" t="s">
        <v>352</v>
      </c>
      <c r="C140" s="106"/>
      <c r="D140" s="72">
        <v>194627.32</v>
      </c>
      <c r="E140" s="44"/>
    </row>
    <row r="141" spans="1:5" s="43" customFormat="1" ht="19.5" customHeight="1">
      <c r="A141" s="23"/>
      <c r="B141" s="105"/>
      <c r="C141" s="106"/>
      <c r="D141" s="72"/>
      <c r="E141" s="44"/>
    </row>
    <row r="142" spans="1:5" s="43" customFormat="1" ht="19.5" customHeight="1">
      <c r="A142" s="23"/>
      <c r="B142" s="105"/>
      <c r="C142" s="106"/>
      <c r="D142" s="72"/>
      <c r="E142" s="44"/>
    </row>
    <row r="143" spans="1:5" s="43" customFormat="1" ht="19.5" customHeight="1">
      <c r="A143" s="23"/>
      <c r="B143" s="105"/>
      <c r="C143" s="106"/>
      <c r="D143" s="72"/>
      <c r="E143" s="44"/>
    </row>
    <row r="144" spans="1:5" s="43" customFormat="1" ht="19.5" customHeight="1">
      <c r="A144" s="23"/>
      <c r="B144" s="103"/>
      <c r="C144" s="104"/>
      <c r="D144" s="72"/>
      <c r="E144" s="44"/>
    </row>
    <row r="145" spans="1:5" s="43" customFormat="1" ht="19.5" customHeight="1">
      <c r="A145" s="23"/>
      <c r="B145" s="103"/>
      <c r="C145" s="104"/>
      <c r="D145" s="57"/>
      <c r="E145" s="44"/>
    </row>
    <row r="146" spans="1:5" s="43" customFormat="1" ht="20.25">
      <c r="A146" s="53"/>
      <c r="B146" s="127" t="s">
        <v>81</v>
      </c>
      <c r="C146" s="128"/>
      <c r="D146" s="64">
        <f>D137+D138</f>
        <v>290040.91000000003</v>
      </c>
      <c r="E146" s="22"/>
    </row>
  </sheetData>
  <sheetProtection/>
  <mergeCells count="44">
    <mergeCell ref="B146:C146"/>
    <mergeCell ref="B123:C123"/>
    <mergeCell ref="B124:C124"/>
    <mergeCell ref="B125:C125"/>
    <mergeCell ref="B126:C126"/>
    <mergeCell ref="B127:C127"/>
    <mergeCell ref="B142:C142"/>
    <mergeCell ref="B143:C143"/>
    <mergeCell ref="B136:C136"/>
    <mergeCell ref="B137:C137"/>
    <mergeCell ref="B131:C131"/>
    <mergeCell ref="A119:A123"/>
    <mergeCell ref="A125:A128"/>
    <mergeCell ref="A129:A130"/>
    <mergeCell ref="B122:C122"/>
    <mergeCell ref="B128:C128"/>
    <mergeCell ref="B129:C129"/>
    <mergeCell ref="B120:C120"/>
    <mergeCell ref="B121:C121"/>
    <mergeCell ref="B130:C130"/>
    <mergeCell ref="B134:C134"/>
    <mergeCell ref="B144:C144"/>
    <mergeCell ref="B145:C145"/>
    <mergeCell ref="B138:C138"/>
    <mergeCell ref="B139:C139"/>
    <mergeCell ref="B140:C140"/>
    <mergeCell ref="B141:C141"/>
    <mergeCell ref="B135:C135"/>
    <mergeCell ref="B132:C132"/>
    <mergeCell ref="B133:C133"/>
    <mergeCell ref="B24:C24"/>
    <mergeCell ref="B25:C25"/>
    <mergeCell ref="B43:C43"/>
    <mergeCell ref="B61:C61"/>
    <mergeCell ref="B118:C118"/>
    <mergeCell ref="B119:C119"/>
    <mergeCell ref="B79:C79"/>
    <mergeCell ref="B97:C97"/>
    <mergeCell ref="B5:C5"/>
    <mergeCell ref="B23:C23"/>
    <mergeCell ref="A1:E1"/>
    <mergeCell ref="A2:C2"/>
    <mergeCell ref="B3:C3"/>
    <mergeCell ref="B4:C4"/>
  </mergeCells>
  <printOptions/>
  <pageMargins left="0.7" right="0.2" top="0.43" bottom="0.58" header="0.3" footer="0.3"/>
  <pageSetup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dimension ref="A1:G139"/>
  <sheetViews>
    <sheetView zoomScalePageLayoutView="0" workbookViewId="0" topLeftCell="A1">
      <selection activeCell="A119" sqref="A119"/>
    </sheetView>
  </sheetViews>
  <sheetFormatPr defaultColWidth="9.140625" defaultRowHeight="15"/>
  <cols>
    <col min="1" max="1" width="29.7109375" style="30" customWidth="1"/>
    <col min="2" max="2" width="12.7109375" style="30" customWidth="1"/>
    <col min="3" max="3" width="55.7109375" style="30" customWidth="1"/>
    <col min="4" max="4" width="22.00390625" style="49" customWidth="1"/>
    <col min="5" max="5" width="8.8515625" style="48" hidden="1" customWidth="1"/>
    <col min="6" max="6" width="19.28125" style="30" customWidth="1"/>
    <col min="7" max="7" width="11.7109375" style="30" bestFit="1" customWidth="1"/>
    <col min="8" max="16384" width="9.140625" style="30" customWidth="1"/>
  </cols>
  <sheetData>
    <row r="1" spans="1:5" ht="32.25" customHeight="1">
      <c r="A1" s="109" t="s">
        <v>333</v>
      </c>
      <c r="B1" s="109"/>
      <c r="C1" s="109"/>
      <c r="D1" s="109"/>
      <c r="E1" s="109"/>
    </row>
    <row r="2" spans="1:5" ht="32.25" customHeight="1">
      <c r="A2" s="119" t="s">
        <v>337</v>
      </c>
      <c r="B2" s="119"/>
      <c r="C2" s="119"/>
      <c r="D2" s="31"/>
      <c r="E2" s="32"/>
    </row>
    <row r="3" spans="1:5" s="35" customFormat="1" ht="32.25" customHeight="1">
      <c r="A3" s="23"/>
      <c r="B3" s="120" t="s">
        <v>28</v>
      </c>
      <c r="C3" s="121"/>
      <c r="D3" s="33" t="s">
        <v>29</v>
      </c>
      <c r="E3" s="34"/>
    </row>
    <row r="4" spans="1:5" s="35" customFormat="1" ht="24" customHeight="1">
      <c r="A4" s="82" t="s">
        <v>75</v>
      </c>
      <c r="B4" s="122" t="s">
        <v>76</v>
      </c>
      <c r="C4" s="123"/>
      <c r="D4" s="83">
        <f>D5+D23+D24+D25++D43+D61+D79+D97+D115</f>
        <v>0</v>
      </c>
      <c r="E4" s="34"/>
    </row>
    <row r="5" spans="1:5" s="35" customFormat="1" ht="15.75" customHeight="1">
      <c r="A5" s="60" t="s">
        <v>77</v>
      </c>
      <c r="B5" s="107"/>
      <c r="C5" s="108"/>
      <c r="D5" s="84">
        <f>SUM(D6:D22)</f>
        <v>0</v>
      </c>
      <c r="E5" s="34"/>
    </row>
    <row r="6" spans="1:5" s="90" customFormat="1" ht="16.5" customHeight="1" hidden="1">
      <c r="A6" s="85"/>
      <c r="B6" s="86"/>
      <c r="C6" s="87" t="s">
        <v>289</v>
      </c>
      <c r="D6" s="88"/>
      <c r="E6" s="89"/>
    </row>
    <row r="7" spans="1:5" s="90" customFormat="1" ht="16.5" customHeight="1" hidden="1">
      <c r="A7" s="85"/>
      <c r="B7" s="86"/>
      <c r="C7" s="87" t="s">
        <v>82</v>
      </c>
      <c r="D7" s="88"/>
      <c r="E7" s="89"/>
    </row>
    <row r="8" spans="1:5" s="90" customFormat="1" ht="16.5" customHeight="1" hidden="1">
      <c r="A8" s="85"/>
      <c r="B8" s="86"/>
      <c r="C8" s="87" t="s">
        <v>102</v>
      </c>
      <c r="D8" s="88"/>
      <c r="E8" s="89"/>
    </row>
    <row r="9" spans="1:5" s="90" customFormat="1" ht="16.5" customHeight="1" hidden="1">
      <c r="A9" s="85"/>
      <c r="B9" s="86"/>
      <c r="C9" s="87" t="s">
        <v>290</v>
      </c>
      <c r="D9" s="88"/>
      <c r="E9" s="89"/>
    </row>
    <row r="10" spans="1:5" s="90" customFormat="1" ht="16.5" customHeight="1" hidden="1">
      <c r="A10" s="85"/>
      <c r="B10" s="86"/>
      <c r="C10" s="87" t="s">
        <v>95</v>
      </c>
      <c r="D10" s="88"/>
      <c r="E10" s="89"/>
    </row>
    <row r="11" spans="1:5" s="90" customFormat="1" ht="16.5" customHeight="1" hidden="1">
      <c r="A11" s="85"/>
      <c r="B11" s="86"/>
      <c r="C11" s="87" t="s">
        <v>291</v>
      </c>
      <c r="D11" s="88"/>
      <c r="E11" s="89"/>
    </row>
    <row r="12" spans="1:5" s="90" customFormat="1" ht="16.5" customHeight="1" hidden="1">
      <c r="A12" s="85"/>
      <c r="B12" s="86"/>
      <c r="C12" s="87" t="s">
        <v>45</v>
      </c>
      <c r="D12" s="88"/>
      <c r="E12" s="89"/>
    </row>
    <row r="13" spans="1:5" s="90" customFormat="1" ht="16.5" customHeight="1" hidden="1">
      <c r="A13" s="85"/>
      <c r="B13" s="86"/>
      <c r="C13" s="87" t="s">
        <v>93</v>
      </c>
      <c r="D13" s="88"/>
      <c r="E13" s="89"/>
    </row>
    <row r="14" spans="1:5" s="90" customFormat="1" ht="16.5" customHeight="1" hidden="1">
      <c r="A14" s="85"/>
      <c r="B14" s="86"/>
      <c r="C14" s="87" t="s">
        <v>67</v>
      </c>
      <c r="D14" s="88"/>
      <c r="E14" s="89"/>
    </row>
    <row r="15" spans="1:5" s="90" customFormat="1" ht="16.5" customHeight="1" hidden="1">
      <c r="A15" s="85"/>
      <c r="B15" s="86"/>
      <c r="C15" s="87" t="s">
        <v>103</v>
      </c>
      <c r="D15" s="88"/>
      <c r="E15" s="89"/>
    </row>
    <row r="16" spans="1:5" s="90" customFormat="1" ht="16.5" customHeight="1" hidden="1">
      <c r="A16" s="85"/>
      <c r="B16" s="86"/>
      <c r="C16" s="87" t="s">
        <v>229</v>
      </c>
      <c r="D16" s="88"/>
      <c r="E16" s="89"/>
    </row>
    <row r="17" spans="1:5" s="90" customFormat="1" ht="16.5" customHeight="1" hidden="1">
      <c r="A17" s="85"/>
      <c r="B17" s="86"/>
      <c r="C17" s="87" t="s">
        <v>66</v>
      </c>
      <c r="D17" s="88"/>
      <c r="E17" s="89"/>
    </row>
    <row r="18" spans="1:5" s="90" customFormat="1" ht="16.5" customHeight="1" hidden="1">
      <c r="A18" s="85"/>
      <c r="B18" s="86"/>
      <c r="C18" s="87" t="s">
        <v>94</v>
      </c>
      <c r="D18" s="88"/>
      <c r="E18" s="89"/>
    </row>
    <row r="19" spans="1:5" s="90" customFormat="1" ht="16.5" customHeight="1" hidden="1">
      <c r="A19" s="85"/>
      <c r="B19" s="86"/>
      <c r="C19" s="87" t="s">
        <v>106</v>
      </c>
      <c r="D19" s="88"/>
      <c r="E19" s="89"/>
    </row>
    <row r="20" spans="1:5" s="90" customFormat="1" ht="16.5" customHeight="1" hidden="1">
      <c r="A20" s="85"/>
      <c r="B20" s="86"/>
      <c r="C20" s="87" t="s">
        <v>292</v>
      </c>
      <c r="D20" s="88"/>
      <c r="E20" s="89"/>
    </row>
    <row r="21" spans="1:5" s="90" customFormat="1" ht="16.5" customHeight="1" hidden="1">
      <c r="A21" s="85"/>
      <c r="B21" s="86"/>
      <c r="C21" s="87" t="s">
        <v>293</v>
      </c>
      <c r="D21" s="88"/>
      <c r="E21" s="89"/>
    </row>
    <row r="22" spans="1:5" s="90" customFormat="1" ht="16.5" customHeight="1" hidden="1">
      <c r="A22" s="85"/>
      <c r="B22" s="86"/>
      <c r="C22" s="87" t="s">
        <v>87</v>
      </c>
      <c r="D22" s="88"/>
      <c r="E22" s="89"/>
    </row>
    <row r="23" spans="1:5" s="35" customFormat="1" ht="19.5" customHeight="1">
      <c r="A23" s="23" t="s">
        <v>38</v>
      </c>
      <c r="B23" s="103"/>
      <c r="C23" s="104"/>
      <c r="D23" s="37"/>
      <c r="E23" s="34"/>
    </row>
    <row r="24" spans="1:5" s="35" customFormat="1" ht="19.5" customHeight="1">
      <c r="A24" s="23" t="s">
        <v>40</v>
      </c>
      <c r="B24" s="107"/>
      <c r="C24" s="108"/>
      <c r="D24" s="37"/>
      <c r="E24" s="34"/>
    </row>
    <row r="25" spans="1:5" s="35" customFormat="1" ht="19.5" customHeight="1">
      <c r="A25" s="23" t="s">
        <v>30</v>
      </c>
      <c r="B25" s="107" t="s">
        <v>35</v>
      </c>
      <c r="C25" s="108"/>
      <c r="D25" s="91">
        <f>SUM(D26:D42)</f>
        <v>0</v>
      </c>
      <c r="E25" s="34"/>
    </row>
    <row r="26" spans="1:5" s="90" customFormat="1" ht="16.5" customHeight="1" hidden="1">
      <c r="A26" s="85"/>
      <c r="B26" s="86"/>
      <c r="C26" s="87" t="s">
        <v>289</v>
      </c>
      <c r="D26" s="88"/>
      <c r="E26" s="89"/>
    </row>
    <row r="27" spans="1:5" s="90" customFormat="1" ht="16.5" customHeight="1" hidden="1">
      <c r="A27" s="85"/>
      <c r="B27" s="86"/>
      <c r="C27" s="87" t="s">
        <v>82</v>
      </c>
      <c r="D27" s="88"/>
      <c r="E27" s="89"/>
    </row>
    <row r="28" spans="1:5" s="90" customFormat="1" ht="16.5" customHeight="1" hidden="1">
      <c r="A28" s="85"/>
      <c r="B28" s="86"/>
      <c r="C28" s="87" t="s">
        <v>102</v>
      </c>
      <c r="D28" s="88"/>
      <c r="E28" s="89"/>
    </row>
    <row r="29" spans="1:5" s="90" customFormat="1" ht="16.5" customHeight="1" hidden="1">
      <c r="A29" s="85"/>
      <c r="B29" s="86"/>
      <c r="C29" s="87" t="s">
        <v>290</v>
      </c>
      <c r="D29" s="88"/>
      <c r="E29" s="89"/>
    </row>
    <row r="30" spans="1:5" s="90" customFormat="1" ht="16.5" customHeight="1" hidden="1">
      <c r="A30" s="85"/>
      <c r="B30" s="86"/>
      <c r="C30" s="87" t="s">
        <v>95</v>
      </c>
      <c r="D30" s="88"/>
      <c r="E30" s="89"/>
    </row>
    <row r="31" spans="1:5" s="90" customFormat="1" ht="16.5" customHeight="1" hidden="1">
      <c r="A31" s="85"/>
      <c r="B31" s="86"/>
      <c r="C31" s="87" t="s">
        <v>291</v>
      </c>
      <c r="D31" s="88"/>
      <c r="E31" s="89"/>
    </row>
    <row r="32" spans="1:5" s="90" customFormat="1" ht="16.5" customHeight="1" hidden="1">
      <c r="A32" s="85"/>
      <c r="B32" s="86"/>
      <c r="C32" s="87" t="s">
        <v>45</v>
      </c>
      <c r="D32" s="88"/>
      <c r="E32" s="89"/>
    </row>
    <row r="33" spans="1:5" s="90" customFormat="1" ht="16.5" customHeight="1" hidden="1">
      <c r="A33" s="85"/>
      <c r="B33" s="86"/>
      <c r="C33" s="87" t="s">
        <v>93</v>
      </c>
      <c r="D33" s="88"/>
      <c r="E33" s="89"/>
    </row>
    <row r="34" spans="1:5" s="90" customFormat="1" ht="16.5" customHeight="1" hidden="1">
      <c r="A34" s="85"/>
      <c r="B34" s="86"/>
      <c r="C34" s="87" t="s">
        <v>67</v>
      </c>
      <c r="D34" s="88"/>
      <c r="E34" s="89"/>
    </row>
    <row r="35" spans="1:5" s="90" customFormat="1" ht="16.5" customHeight="1" hidden="1">
      <c r="A35" s="85"/>
      <c r="B35" s="86"/>
      <c r="C35" s="87" t="s">
        <v>103</v>
      </c>
      <c r="D35" s="88"/>
      <c r="E35" s="89"/>
    </row>
    <row r="36" spans="1:5" s="90" customFormat="1" ht="16.5" customHeight="1" hidden="1">
      <c r="A36" s="85"/>
      <c r="B36" s="86"/>
      <c r="C36" s="87" t="s">
        <v>229</v>
      </c>
      <c r="D36" s="88"/>
      <c r="E36" s="89"/>
    </row>
    <row r="37" spans="1:5" s="90" customFormat="1" ht="16.5" customHeight="1" hidden="1">
      <c r="A37" s="85"/>
      <c r="B37" s="86"/>
      <c r="C37" s="87" t="s">
        <v>66</v>
      </c>
      <c r="D37" s="88"/>
      <c r="E37" s="89"/>
    </row>
    <row r="38" spans="1:5" s="90" customFormat="1" ht="16.5" customHeight="1" hidden="1">
      <c r="A38" s="85"/>
      <c r="B38" s="86"/>
      <c r="C38" s="87" t="s">
        <v>94</v>
      </c>
      <c r="D38" s="88"/>
      <c r="E38" s="89"/>
    </row>
    <row r="39" spans="1:5" s="90" customFormat="1" ht="16.5" customHeight="1" hidden="1">
      <c r="A39" s="85"/>
      <c r="B39" s="86"/>
      <c r="C39" s="87" t="s">
        <v>106</v>
      </c>
      <c r="D39" s="88"/>
      <c r="E39" s="89"/>
    </row>
    <row r="40" spans="1:5" s="90" customFormat="1" ht="16.5" customHeight="1" hidden="1">
      <c r="A40" s="85"/>
      <c r="B40" s="86"/>
      <c r="C40" s="87" t="s">
        <v>292</v>
      </c>
      <c r="D40" s="88"/>
      <c r="E40" s="89"/>
    </row>
    <row r="41" spans="1:5" s="90" customFormat="1" ht="16.5" customHeight="1" hidden="1">
      <c r="A41" s="85"/>
      <c r="B41" s="86"/>
      <c r="C41" s="87" t="s">
        <v>293</v>
      </c>
      <c r="D41" s="88"/>
      <c r="E41" s="89"/>
    </row>
    <row r="42" spans="1:5" s="90" customFormat="1" ht="16.5" customHeight="1" hidden="1">
      <c r="A42" s="85"/>
      <c r="B42" s="86"/>
      <c r="C42" s="87" t="s">
        <v>87</v>
      </c>
      <c r="D42" s="88"/>
      <c r="E42" s="89"/>
    </row>
    <row r="43" spans="1:5" s="35" customFormat="1" ht="21" customHeight="1">
      <c r="A43" s="23"/>
      <c r="B43" s="107" t="s">
        <v>294</v>
      </c>
      <c r="C43" s="108"/>
      <c r="D43" s="91">
        <f>SUM(D44:D60)</f>
        <v>0</v>
      </c>
      <c r="E43" s="34"/>
    </row>
    <row r="44" spans="1:5" s="90" customFormat="1" ht="21" customHeight="1" hidden="1">
      <c r="A44" s="85"/>
      <c r="B44" s="86"/>
      <c r="C44" s="87" t="s">
        <v>289</v>
      </c>
      <c r="D44" s="88"/>
      <c r="E44" s="89"/>
    </row>
    <row r="45" spans="1:5" s="90" customFormat="1" ht="21" customHeight="1" hidden="1">
      <c r="A45" s="85"/>
      <c r="B45" s="86"/>
      <c r="C45" s="87" t="s">
        <v>82</v>
      </c>
      <c r="D45" s="88"/>
      <c r="E45" s="89"/>
    </row>
    <row r="46" spans="1:5" s="90" customFormat="1" ht="21" customHeight="1" hidden="1">
      <c r="A46" s="85"/>
      <c r="B46" s="86"/>
      <c r="C46" s="87" t="s">
        <v>102</v>
      </c>
      <c r="D46" s="88"/>
      <c r="E46" s="89"/>
    </row>
    <row r="47" spans="1:5" s="90" customFormat="1" ht="21" customHeight="1" hidden="1">
      <c r="A47" s="85"/>
      <c r="B47" s="86"/>
      <c r="C47" s="87" t="s">
        <v>290</v>
      </c>
      <c r="D47" s="88"/>
      <c r="E47" s="89"/>
    </row>
    <row r="48" spans="1:5" s="90" customFormat="1" ht="21" customHeight="1" hidden="1">
      <c r="A48" s="85"/>
      <c r="B48" s="86"/>
      <c r="C48" s="87" t="s">
        <v>95</v>
      </c>
      <c r="D48" s="88"/>
      <c r="E48" s="89"/>
    </row>
    <row r="49" spans="1:5" s="90" customFormat="1" ht="21" customHeight="1" hidden="1">
      <c r="A49" s="85"/>
      <c r="B49" s="86"/>
      <c r="C49" s="87" t="s">
        <v>291</v>
      </c>
      <c r="D49" s="88"/>
      <c r="E49" s="89"/>
    </row>
    <row r="50" spans="1:5" s="90" customFormat="1" ht="21" customHeight="1" hidden="1">
      <c r="A50" s="85"/>
      <c r="B50" s="86"/>
      <c r="C50" s="87" t="s">
        <v>45</v>
      </c>
      <c r="D50" s="88"/>
      <c r="E50" s="89"/>
    </row>
    <row r="51" spans="1:5" s="90" customFormat="1" ht="21" customHeight="1" hidden="1">
      <c r="A51" s="85"/>
      <c r="B51" s="86"/>
      <c r="C51" s="87" t="s">
        <v>93</v>
      </c>
      <c r="D51" s="88"/>
      <c r="E51" s="89"/>
    </row>
    <row r="52" spans="1:5" s="90" customFormat="1" ht="21" customHeight="1" hidden="1">
      <c r="A52" s="85"/>
      <c r="B52" s="86"/>
      <c r="C52" s="87" t="s">
        <v>293</v>
      </c>
      <c r="D52" s="88"/>
      <c r="E52" s="89"/>
    </row>
    <row r="53" spans="1:5" s="90" customFormat="1" ht="21" customHeight="1" hidden="1">
      <c r="A53" s="85"/>
      <c r="B53" s="86"/>
      <c r="C53" s="87" t="s">
        <v>106</v>
      </c>
      <c r="D53" s="88"/>
      <c r="E53" s="89"/>
    </row>
    <row r="54" spans="1:5" s="90" customFormat="1" ht="21" customHeight="1" hidden="1">
      <c r="A54" s="85"/>
      <c r="B54" s="86"/>
      <c r="C54" s="87" t="s">
        <v>229</v>
      </c>
      <c r="D54" s="88"/>
      <c r="E54" s="89"/>
    </row>
    <row r="55" spans="1:5" s="90" customFormat="1" ht="21" customHeight="1" hidden="1">
      <c r="A55" s="85"/>
      <c r="B55" s="86"/>
      <c r="C55" s="87" t="s">
        <v>66</v>
      </c>
      <c r="D55" s="88"/>
      <c r="E55" s="89"/>
    </row>
    <row r="56" spans="1:5" s="90" customFormat="1" ht="21" customHeight="1" hidden="1">
      <c r="A56" s="85"/>
      <c r="B56" s="86"/>
      <c r="C56" s="87" t="s">
        <v>94</v>
      </c>
      <c r="D56" s="88"/>
      <c r="E56" s="89"/>
    </row>
    <row r="57" spans="1:5" s="90" customFormat="1" ht="21" customHeight="1" hidden="1">
      <c r="A57" s="85"/>
      <c r="B57" s="86"/>
      <c r="C57" s="87" t="s">
        <v>106</v>
      </c>
      <c r="D57" s="88"/>
      <c r="E57" s="89"/>
    </row>
    <row r="58" spans="1:5" s="90" customFormat="1" ht="21" customHeight="1" hidden="1">
      <c r="A58" s="85"/>
      <c r="B58" s="86"/>
      <c r="C58" s="87" t="s">
        <v>292</v>
      </c>
      <c r="D58" s="88"/>
      <c r="E58" s="89"/>
    </row>
    <row r="59" spans="1:5" s="90" customFormat="1" ht="21" customHeight="1" hidden="1">
      <c r="A59" s="85"/>
      <c r="B59" s="86"/>
      <c r="C59" s="87" t="s">
        <v>293</v>
      </c>
      <c r="D59" s="88"/>
      <c r="E59" s="89"/>
    </row>
    <row r="60" spans="1:5" s="90" customFormat="1" ht="21" customHeight="1" hidden="1">
      <c r="A60" s="85"/>
      <c r="B60" s="86"/>
      <c r="C60" s="87" t="s">
        <v>87</v>
      </c>
      <c r="D60" s="88"/>
      <c r="E60" s="89"/>
    </row>
    <row r="61" spans="1:5" s="35" customFormat="1" ht="21" customHeight="1">
      <c r="A61" s="23"/>
      <c r="B61" s="107" t="s">
        <v>295</v>
      </c>
      <c r="C61" s="108"/>
      <c r="D61" s="91">
        <f>SUM(D62:D78)</f>
        <v>0</v>
      </c>
      <c r="E61" s="34"/>
    </row>
    <row r="62" spans="1:5" s="90" customFormat="1" ht="28.5" customHeight="1" hidden="1">
      <c r="A62" s="85"/>
      <c r="B62" s="86"/>
      <c r="C62" s="87" t="s">
        <v>289</v>
      </c>
      <c r="D62" s="88"/>
      <c r="E62" s="89"/>
    </row>
    <row r="63" spans="1:5" s="90" customFormat="1" ht="28.5" customHeight="1" hidden="1">
      <c r="A63" s="85"/>
      <c r="B63" s="86"/>
      <c r="C63" s="87" t="s">
        <v>82</v>
      </c>
      <c r="D63" s="88"/>
      <c r="E63" s="89"/>
    </row>
    <row r="64" spans="1:5" s="90" customFormat="1" ht="28.5" customHeight="1" hidden="1">
      <c r="A64" s="85"/>
      <c r="B64" s="86"/>
      <c r="C64" s="87" t="s">
        <v>102</v>
      </c>
      <c r="D64" s="88"/>
      <c r="E64" s="89"/>
    </row>
    <row r="65" spans="1:5" s="90" customFormat="1" ht="28.5" customHeight="1" hidden="1">
      <c r="A65" s="85"/>
      <c r="B65" s="86"/>
      <c r="C65" s="87" t="s">
        <v>290</v>
      </c>
      <c r="D65" s="88"/>
      <c r="E65" s="89"/>
    </row>
    <row r="66" spans="1:5" s="90" customFormat="1" ht="28.5" customHeight="1" hidden="1">
      <c r="A66" s="85"/>
      <c r="B66" s="86"/>
      <c r="C66" s="87" t="s">
        <v>95</v>
      </c>
      <c r="D66" s="88"/>
      <c r="E66" s="89"/>
    </row>
    <row r="67" spans="1:5" s="90" customFormat="1" ht="28.5" customHeight="1" hidden="1">
      <c r="A67" s="85"/>
      <c r="B67" s="86"/>
      <c r="C67" s="87" t="s">
        <v>291</v>
      </c>
      <c r="D67" s="88"/>
      <c r="E67" s="89"/>
    </row>
    <row r="68" spans="1:5" s="90" customFormat="1" ht="28.5" customHeight="1" hidden="1">
      <c r="A68" s="85"/>
      <c r="B68" s="86"/>
      <c r="C68" s="87" t="s">
        <v>45</v>
      </c>
      <c r="D68" s="88"/>
      <c r="E68" s="89"/>
    </row>
    <row r="69" spans="1:5" s="90" customFormat="1" ht="28.5" customHeight="1" hidden="1">
      <c r="A69" s="85"/>
      <c r="B69" s="86"/>
      <c r="C69" s="87" t="s">
        <v>93</v>
      </c>
      <c r="D69" s="88"/>
      <c r="E69" s="89"/>
    </row>
    <row r="70" spans="1:5" s="90" customFormat="1" ht="28.5" customHeight="1" hidden="1">
      <c r="A70" s="85"/>
      <c r="B70" s="86"/>
      <c r="C70" s="87" t="s">
        <v>67</v>
      </c>
      <c r="D70" s="88"/>
      <c r="E70" s="89"/>
    </row>
    <row r="71" spans="1:5" s="90" customFormat="1" ht="28.5" customHeight="1" hidden="1">
      <c r="A71" s="85"/>
      <c r="B71" s="86"/>
      <c r="C71" s="87" t="s">
        <v>103</v>
      </c>
      <c r="D71" s="88"/>
      <c r="E71" s="89"/>
    </row>
    <row r="72" spans="1:5" s="90" customFormat="1" ht="28.5" customHeight="1" hidden="1">
      <c r="A72" s="85"/>
      <c r="B72" s="86"/>
      <c r="C72" s="87" t="s">
        <v>229</v>
      </c>
      <c r="D72" s="88"/>
      <c r="E72" s="89"/>
    </row>
    <row r="73" spans="1:5" s="90" customFormat="1" ht="28.5" customHeight="1" hidden="1">
      <c r="A73" s="85"/>
      <c r="B73" s="86"/>
      <c r="C73" s="87" t="s">
        <v>66</v>
      </c>
      <c r="D73" s="88"/>
      <c r="E73" s="89"/>
    </row>
    <row r="74" spans="1:5" s="90" customFormat="1" ht="28.5" customHeight="1" hidden="1">
      <c r="A74" s="85"/>
      <c r="B74" s="86"/>
      <c r="C74" s="87" t="s">
        <v>94</v>
      </c>
      <c r="D74" s="88"/>
      <c r="E74" s="89"/>
    </row>
    <row r="75" spans="1:5" s="90" customFormat="1" ht="28.5" customHeight="1" hidden="1">
      <c r="A75" s="85"/>
      <c r="B75" s="86"/>
      <c r="C75" s="87" t="s">
        <v>106</v>
      </c>
      <c r="D75" s="88"/>
      <c r="E75" s="89"/>
    </row>
    <row r="76" spans="1:5" s="90" customFormat="1" ht="28.5" customHeight="1" hidden="1">
      <c r="A76" s="85"/>
      <c r="B76" s="86"/>
      <c r="C76" s="87" t="s">
        <v>292</v>
      </c>
      <c r="D76" s="88"/>
      <c r="E76" s="89"/>
    </row>
    <row r="77" spans="1:5" s="90" customFormat="1" ht="28.5" customHeight="1" hidden="1">
      <c r="A77" s="85"/>
      <c r="B77" s="86"/>
      <c r="C77" s="87" t="s">
        <v>293</v>
      </c>
      <c r="D77" s="88"/>
      <c r="E77" s="89"/>
    </row>
    <row r="78" spans="1:5" s="90" customFormat="1" ht="28.5" customHeight="1" hidden="1">
      <c r="A78" s="85"/>
      <c r="B78" s="86"/>
      <c r="C78" s="87" t="s">
        <v>87</v>
      </c>
      <c r="D78" s="88"/>
      <c r="E78" s="89"/>
    </row>
    <row r="79" spans="1:5" s="35" customFormat="1" ht="21" customHeight="1">
      <c r="A79" s="38"/>
      <c r="B79" s="107" t="s">
        <v>296</v>
      </c>
      <c r="C79" s="108"/>
      <c r="D79" s="91">
        <f>SUM(D80:D96)</f>
        <v>0</v>
      </c>
      <c r="E79" s="34"/>
    </row>
    <row r="80" spans="1:5" s="90" customFormat="1" ht="28.5" customHeight="1" hidden="1">
      <c r="A80" s="85"/>
      <c r="B80" s="86"/>
      <c r="C80" s="87" t="s">
        <v>289</v>
      </c>
      <c r="D80" s="88"/>
      <c r="E80" s="89"/>
    </row>
    <row r="81" spans="1:5" s="90" customFormat="1" ht="28.5" customHeight="1" hidden="1">
      <c r="A81" s="85"/>
      <c r="B81" s="86"/>
      <c r="C81" s="87" t="s">
        <v>82</v>
      </c>
      <c r="D81" s="88"/>
      <c r="E81" s="89"/>
    </row>
    <row r="82" spans="1:5" s="90" customFormat="1" ht="28.5" customHeight="1" hidden="1">
      <c r="A82" s="85"/>
      <c r="B82" s="86"/>
      <c r="C82" s="87" t="s">
        <v>102</v>
      </c>
      <c r="D82" s="88"/>
      <c r="E82" s="89"/>
    </row>
    <row r="83" spans="1:5" s="90" customFormat="1" ht="28.5" customHeight="1" hidden="1">
      <c r="A83" s="85"/>
      <c r="B83" s="86"/>
      <c r="C83" s="87" t="s">
        <v>290</v>
      </c>
      <c r="D83" s="88"/>
      <c r="E83" s="89"/>
    </row>
    <row r="84" spans="1:5" s="90" customFormat="1" ht="28.5" customHeight="1" hidden="1">
      <c r="A84" s="85"/>
      <c r="B84" s="86"/>
      <c r="C84" s="87" t="s">
        <v>95</v>
      </c>
      <c r="D84" s="88"/>
      <c r="E84" s="89"/>
    </row>
    <row r="85" spans="1:5" s="90" customFormat="1" ht="28.5" customHeight="1" hidden="1">
      <c r="A85" s="85"/>
      <c r="B85" s="86"/>
      <c r="C85" s="87" t="s">
        <v>291</v>
      </c>
      <c r="D85" s="88"/>
      <c r="E85" s="89"/>
    </row>
    <row r="86" spans="1:5" s="90" customFormat="1" ht="28.5" customHeight="1" hidden="1">
      <c r="A86" s="85"/>
      <c r="B86" s="86"/>
      <c r="C86" s="87" t="s">
        <v>45</v>
      </c>
      <c r="D86" s="88"/>
      <c r="E86" s="89"/>
    </row>
    <row r="87" spans="1:5" s="90" customFormat="1" ht="28.5" customHeight="1" hidden="1">
      <c r="A87" s="85"/>
      <c r="B87" s="86"/>
      <c r="C87" s="87" t="s">
        <v>93</v>
      </c>
      <c r="D87" s="88"/>
      <c r="E87" s="89"/>
    </row>
    <row r="88" spans="1:5" s="90" customFormat="1" ht="28.5" customHeight="1" hidden="1">
      <c r="A88" s="85"/>
      <c r="B88" s="86"/>
      <c r="C88" s="87" t="s">
        <v>67</v>
      </c>
      <c r="D88" s="88"/>
      <c r="E88" s="89"/>
    </row>
    <row r="89" spans="1:5" s="90" customFormat="1" ht="28.5" customHeight="1" hidden="1">
      <c r="A89" s="85"/>
      <c r="B89" s="86"/>
      <c r="C89" s="87" t="s">
        <v>103</v>
      </c>
      <c r="D89" s="88"/>
      <c r="E89" s="89"/>
    </row>
    <row r="90" spans="1:5" s="90" customFormat="1" ht="28.5" customHeight="1" hidden="1">
      <c r="A90" s="85"/>
      <c r="B90" s="86"/>
      <c r="C90" s="87" t="s">
        <v>229</v>
      </c>
      <c r="D90" s="88"/>
      <c r="E90" s="89"/>
    </row>
    <row r="91" spans="1:5" s="90" customFormat="1" ht="28.5" customHeight="1" hidden="1">
      <c r="A91" s="85"/>
      <c r="B91" s="86"/>
      <c r="C91" s="87" t="s">
        <v>66</v>
      </c>
      <c r="D91" s="88"/>
      <c r="E91" s="89"/>
    </row>
    <row r="92" spans="1:5" s="90" customFormat="1" ht="28.5" customHeight="1" hidden="1">
      <c r="A92" s="85"/>
      <c r="B92" s="86"/>
      <c r="C92" s="87" t="s">
        <v>94</v>
      </c>
      <c r="D92" s="88"/>
      <c r="E92" s="89"/>
    </row>
    <row r="93" spans="1:5" s="90" customFormat="1" ht="28.5" customHeight="1" hidden="1">
      <c r="A93" s="85"/>
      <c r="B93" s="86"/>
      <c r="C93" s="87" t="s">
        <v>106</v>
      </c>
      <c r="D93" s="88"/>
      <c r="E93" s="89"/>
    </row>
    <row r="94" spans="1:5" s="90" customFormat="1" ht="28.5" customHeight="1" hidden="1">
      <c r="A94" s="85"/>
      <c r="B94" s="86"/>
      <c r="C94" s="87" t="s">
        <v>292</v>
      </c>
      <c r="D94" s="88"/>
      <c r="E94" s="89"/>
    </row>
    <row r="95" spans="1:5" s="90" customFormat="1" ht="28.5" customHeight="1" hidden="1">
      <c r="A95" s="85"/>
      <c r="B95" s="86"/>
      <c r="C95" s="87" t="s">
        <v>293</v>
      </c>
      <c r="D95" s="88"/>
      <c r="E95" s="89"/>
    </row>
    <row r="96" spans="1:5" s="90" customFormat="1" ht="28.5" customHeight="1" hidden="1">
      <c r="A96" s="85"/>
      <c r="B96" s="86"/>
      <c r="C96" s="87" t="s">
        <v>87</v>
      </c>
      <c r="D96" s="88"/>
      <c r="E96" s="89"/>
    </row>
    <row r="97" spans="1:7" s="35" customFormat="1" ht="19.5" customHeight="1">
      <c r="A97" s="23"/>
      <c r="B97" s="107" t="s">
        <v>114</v>
      </c>
      <c r="C97" s="108"/>
      <c r="D97" s="41">
        <f>SUM(D98:D114)</f>
        <v>0</v>
      </c>
      <c r="E97" s="34"/>
      <c r="G97" s="40"/>
    </row>
    <row r="98" spans="1:5" s="90" customFormat="1" ht="19.5" customHeight="1" hidden="1">
      <c r="A98" s="85"/>
      <c r="B98" s="86"/>
      <c r="C98" s="87" t="s">
        <v>289</v>
      </c>
      <c r="D98" s="88"/>
      <c r="E98" s="89"/>
    </row>
    <row r="99" spans="1:5" s="90" customFormat="1" ht="19.5" customHeight="1" hidden="1">
      <c r="A99" s="85"/>
      <c r="B99" s="86"/>
      <c r="C99" s="87" t="s">
        <v>82</v>
      </c>
      <c r="D99" s="88"/>
      <c r="E99" s="89"/>
    </row>
    <row r="100" spans="1:5" s="90" customFormat="1" ht="19.5" customHeight="1" hidden="1">
      <c r="A100" s="85"/>
      <c r="B100" s="86"/>
      <c r="C100" s="87" t="s">
        <v>102</v>
      </c>
      <c r="D100" s="88"/>
      <c r="E100" s="89"/>
    </row>
    <row r="101" spans="1:5" s="90" customFormat="1" ht="19.5" customHeight="1" hidden="1">
      <c r="A101" s="85"/>
      <c r="B101" s="86"/>
      <c r="C101" s="87" t="s">
        <v>290</v>
      </c>
      <c r="D101" s="88"/>
      <c r="E101" s="89"/>
    </row>
    <row r="102" spans="1:5" s="90" customFormat="1" ht="19.5" customHeight="1" hidden="1">
      <c r="A102" s="85"/>
      <c r="B102" s="86"/>
      <c r="C102" s="87" t="s">
        <v>95</v>
      </c>
      <c r="D102" s="88"/>
      <c r="E102" s="89"/>
    </row>
    <row r="103" spans="1:5" s="90" customFormat="1" ht="19.5" customHeight="1" hidden="1">
      <c r="A103" s="85"/>
      <c r="B103" s="86"/>
      <c r="C103" s="87" t="s">
        <v>291</v>
      </c>
      <c r="D103" s="88"/>
      <c r="E103" s="89"/>
    </row>
    <row r="104" spans="1:5" s="90" customFormat="1" ht="19.5" customHeight="1" hidden="1">
      <c r="A104" s="85"/>
      <c r="B104" s="86"/>
      <c r="C104" s="87" t="s">
        <v>45</v>
      </c>
      <c r="D104" s="88"/>
      <c r="E104" s="89"/>
    </row>
    <row r="105" spans="1:5" s="90" customFormat="1" ht="19.5" customHeight="1" hidden="1">
      <c r="A105" s="85"/>
      <c r="B105" s="86"/>
      <c r="C105" s="87" t="s">
        <v>93</v>
      </c>
      <c r="D105" s="88"/>
      <c r="E105" s="89"/>
    </row>
    <row r="106" spans="1:5" s="90" customFormat="1" ht="19.5" customHeight="1" hidden="1">
      <c r="A106" s="85"/>
      <c r="B106" s="86"/>
      <c r="C106" s="87" t="s">
        <v>67</v>
      </c>
      <c r="D106" s="88"/>
      <c r="E106" s="89"/>
    </row>
    <row r="107" spans="1:5" s="90" customFormat="1" ht="19.5" customHeight="1" hidden="1">
      <c r="A107" s="85"/>
      <c r="B107" s="86"/>
      <c r="C107" s="87" t="s">
        <v>103</v>
      </c>
      <c r="D107" s="88"/>
      <c r="E107" s="89"/>
    </row>
    <row r="108" spans="1:5" s="90" customFormat="1" ht="19.5" customHeight="1" hidden="1">
      <c r="A108" s="85"/>
      <c r="B108" s="86"/>
      <c r="C108" s="87" t="s">
        <v>229</v>
      </c>
      <c r="D108" s="88"/>
      <c r="E108" s="89"/>
    </row>
    <row r="109" spans="1:5" s="90" customFormat="1" ht="19.5" customHeight="1" hidden="1">
      <c r="A109" s="85"/>
      <c r="B109" s="86"/>
      <c r="C109" s="87" t="s">
        <v>66</v>
      </c>
      <c r="D109" s="88"/>
      <c r="E109" s="89"/>
    </row>
    <row r="110" spans="1:5" s="90" customFormat="1" ht="19.5" customHeight="1" hidden="1">
      <c r="A110" s="85"/>
      <c r="B110" s="86"/>
      <c r="C110" s="87" t="s">
        <v>94</v>
      </c>
      <c r="D110" s="88"/>
      <c r="E110" s="89"/>
    </row>
    <row r="111" spans="1:5" s="90" customFormat="1" ht="19.5" customHeight="1" hidden="1">
      <c r="A111" s="85"/>
      <c r="B111" s="86"/>
      <c r="C111" s="87" t="s">
        <v>106</v>
      </c>
      <c r="D111" s="88"/>
      <c r="E111" s="89"/>
    </row>
    <row r="112" spans="1:5" s="90" customFormat="1" ht="19.5" customHeight="1" hidden="1">
      <c r="A112" s="85"/>
      <c r="B112" s="86"/>
      <c r="C112" s="87" t="s">
        <v>292</v>
      </c>
      <c r="D112" s="88"/>
      <c r="E112" s="89"/>
    </row>
    <row r="113" spans="1:5" s="90" customFormat="1" ht="19.5" customHeight="1" hidden="1">
      <c r="A113" s="85"/>
      <c r="B113" s="86"/>
      <c r="C113" s="87" t="s">
        <v>293</v>
      </c>
      <c r="D113" s="88"/>
      <c r="E113" s="89"/>
    </row>
    <row r="114" spans="1:5" s="90" customFormat="1" ht="19.5" customHeight="1" hidden="1">
      <c r="A114" s="85"/>
      <c r="B114" s="86"/>
      <c r="C114" s="87" t="s">
        <v>87</v>
      </c>
      <c r="D114" s="88"/>
      <c r="E114" s="89"/>
    </row>
    <row r="115" spans="1:5" s="35" customFormat="1" ht="19.5" customHeight="1" hidden="1">
      <c r="A115" s="29" t="s">
        <v>78</v>
      </c>
      <c r="B115" s="29"/>
      <c r="C115" s="24"/>
      <c r="D115" s="57"/>
      <c r="E115" s="34"/>
    </row>
    <row r="116" spans="1:5" s="43" customFormat="1" ht="21" customHeight="1" hidden="1">
      <c r="A116" s="23"/>
      <c r="B116" s="23"/>
      <c r="C116" s="23"/>
      <c r="D116" s="61"/>
      <c r="E116" s="42"/>
    </row>
    <row r="117" spans="1:5" s="43" customFormat="1" ht="15" customHeight="1" hidden="1">
      <c r="A117" s="23"/>
      <c r="B117" s="23"/>
      <c r="C117" s="23"/>
      <c r="D117" s="61"/>
      <c r="E117" s="42" t="s">
        <v>31</v>
      </c>
    </row>
    <row r="118" spans="1:5" s="43" customFormat="1" ht="27" customHeight="1">
      <c r="A118" s="92" t="s">
        <v>27</v>
      </c>
      <c r="B118" s="122" t="s">
        <v>79</v>
      </c>
      <c r="C118" s="123"/>
      <c r="D118" s="93">
        <f>SUM(D119:D126)</f>
        <v>184641.18</v>
      </c>
      <c r="E118" s="42"/>
    </row>
    <row r="119" spans="1:5" s="43" customFormat="1" ht="18.75">
      <c r="A119" s="23" t="s">
        <v>67</v>
      </c>
      <c r="B119" s="103" t="s">
        <v>65</v>
      </c>
      <c r="C119" s="104"/>
      <c r="D119" s="57">
        <v>208.79</v>
      </c>
      <c r="E119" s="44"/>
    </row>
    <row r="120" spans="1:5" s="43" customFormat="1" ht="18.75">
      <c r="A120" s="23" t="s">
        <v>293</v>
      </c>
      <c r="B120" s="103" t="s">
        <v>65</v>
      </c>
      <c r="C120" s="104"/>
      <c r="D120" s="57">
        <v>240</v>
      </c>
      <c r="E120" s="44"/>
    </row>
    <row r="121" spans="1:5" s="43" customFormat="1" ht="18.75">
      <c r="A121" s="111" t="s">
        <v>93</v>
      </c>
      <c r="B121" s="103" t="s">
        <v>334</v>
      </c>
      <c r="C121" s="104"/>
      <c r="D121" s="57">
        <v>3632.17</v>
      </c>
      <c r="E121" s="44"/>
    </row>
    <row r="122" spans="1:5" s="43" customFormat="1" ht="18.75">
      <c r="A122" s="116"/>
      <c r="B122" s="103" t="s">
        <v>335</v>
      </c>
      <c r="C122" s="104"/>
      <c r="D122" s="57">
        <v>6590</v>
      </c>
      <c r="E122" s="44"/>
    </row>
    <row r="123" spans="1:5" s="43" customFormat="1" ht="18.75">
      <c r="A123" s="23" t="s">
        <v>42</v>
      </c>
      <c r="B123" s="103" t="s">
        <v>336</v>
      </c>
      <c r="C123" s="110"/>
      <c r="D123" s="57">
        <v>173970.22</v>
      </c>
      <c r="E123" s="44"/>
    </row>
    <row r="124" spans="1:5" s="43" customFormat="1" ht="18.75">
      <c r="A124" s="23"/>
      <c r="B124" s="103"/>
      <c r="C124" s="110"/>
      <c r="D124" s="57"/>
      <c r="E124" s="44"/>
    </row>
    <row r="125" spans="1:5" s="43" customFormat="1" ht="18.75">
      <c r="A125" s="23"/>
      <c r="B125" s="103"/>
      <c r="C125" s="110"/>
      <c r="D125" s="57"/>
      <c r="E125" s="44"/>
    </row>
    <row r="126" spans="1:5" s="43" customFormat="1" ht="18.75">
      <c r="A126" s="23"/>
      <c r="B126" s="103"/>
      <c r="C126" s="110"/>
      <c r="D126" s="57"/>
      <c r="E126" s="44"/>
    </row>
    <row r="127" spans="1:5" s="43" customFormat="1" ht="18.75" hidden="1">
      <c r="A127" s="23"/>
      <c r="B127" s="103"/>
      <c r="C127" s="104"/>
      <c r="D127" s="57"/>
      <c r="E127" s="44"/>
    </row>
    <row r="128" spans="1:5" s="43" customFormat="1" ht="55.5" customHeight="1" hidden="1">
      <c r="A128" s="23"/>
      <c r="B128" s="103"/>
      <c r="C128" s="104"/>
      <c r="D128" s="57"/>
      <c r="E128" s="44"/>
    </row>
    <row r="129" spans="1:5" s="43" customFormat="1" ht="18.75">
      <c r="A129" s="23"/>
      <c r="B129" s="103"/>
      <c r="C129" s="104"/>
      <c r="D129" s="57"/>
      <c r="E129" s="44"/>
    </row>
    <row r="130" spans="1:6" s="43" customFormat="1" ht="20.25">
      <c r="A130" s="94"/>
      <c r="B130" s="122" t="s">
        <v>24</v>
      </c>
      <c r="C130" s="123"/>
      <c r="D130" s="95">
        <f>D4+D118</f>
        <v>184641.18</v>
      </c>
      <c r="E130" s="44"/>
      <c r="F130" s="45"/>
    </row>
    <row r="131" spans="1:5" s="43" customFormat="1" ht="22.5" customHeight="1">
      <c r="A131" s="23"/>
      <c r="B131" s="127" t="s">
        <v>80</v>
      </c>
      <c r="C131" s="128"/>
      <c r="D131" s="65">
        <f>SUM(D132:D138)</f>
        <v>0</v>
      </c>
      <c r="E131" s="44"/>
    </row>
    <row r="132" spans="1:5" s="43" customFormat="1" ht="18" customHeight="1" hidden="1">
      <c r="A132" s="23"/>
      <c r="B132" s="105"/>
      <c r="C132" s="106"/>
      <c r="D132" s="72"/>
      <c r="E132" s="44"/>
    </row>
    <row r="133" spans="1:5" s="43" customFormat="1" ht="18" customHeight="1" hidden="1">
      <c r="A133" s="23"/>
      <c r="B133" s="105"/>
      <c r="C133" s="106"/>
      <c r="D133" s="72"/>
      <c r="E133" s="44"/>
    </row>
    <row r="134" spans="1:5" s="43" customFormat="1" ht="18" customHeight="1" hidden="1">
      <c r="A134" s="23"/>
      <c r="B134" s="105"/>
      <c r="C134" s="106"/>
      <c r="D134" s="72"/>
      <c r="E134" s="44"/>
    </row>
    <row r="135" spans="1:5" s="43" customFormat="1" ht="18" customHeight="1" hidden="1">
      <c r="A135" s="23"/>
      <c r="B135" s="105"/>
      <c r="C135" s="106"/>
      <c r="D135" s="72"/>
      <c r="E135" s="44"/>
    </row>
    <row r="136" spans="1:5" s="43" customFormat="1" ht="18" customHeight="1" hidden="1">
      <c r="A136" s="23"/>
      <c r="B136" s="105"/>
      <c r="C136" s="106"/>
      <c r="D136" s="72"/>
      <c r="E136" s="44"/>
    </row>
    <row r="137" spans="1:5" s="43" customFormat="1" ht="18" customHeight="1" hidden="1">
      <c r="A137" s="23"/>
      <c r="B137" s="103"/>
      <c r="C137" s="104"/>
      <c r="D137" s="72"/>
      <c r="E137" s="44"/>
    </row>
    <row r="138" spans="1:5" s="43" customFormat="1" ht="18" customHeight="1">
      <c r="A138" s="23"/>
      <c r="B138" s="103"/>
      <c r="C138" s="104"/>
      <c r="D138" s="57"/>
      <c r="E138" s="44"/>
    </row>
    <row r="139" spans="1:5" s="43" customFormat="1" ht="20.25">
      <c r="A139" s="53"/>
      <c r="B139" s="127" t="s">
        <v>81</v>
      </c>
      <c r="C139" s="128"/>
      <c r="D139" s="64">
        <f>D130+D131</f>
        <v>184641.18</v>
      </c>
      <c r="E139" s="22"/>
    </row>
  </sheetData>
  <sheetProtection/>
  <mergeCells count="35">
    <mergeCell ref="B5:C5"/>
    <mergeCell ref="B23:C23"/>
    <mergeCell ref="A1:E1"/>
    <mergeCell ref="A2:C2"/>
    <mergeCell ref="B3:C3"/>
    <mergeCell ref="B4:C4"/>
    <mergeCell ref="B124:C124"/>
    <mergeCell ref="B24:C24"/>
    <mergeCell ref="B25:C25"/>
    <mergeCell ref="B43:C43"/>
    <mergeCell ref="B61:C61"/>
    <mergeCell ref="B122:C122"/>
    <mergeCell ref="B119:C119"/>
    <mergeCell ref="B120:C120"/>
    <mergeCell ref="B123:C123"/>
    <mergeCell ref="B79:C79"/>
    <mergeCell ref="B130:C130"/>
    <mergeCell ref="B139:C139"/>
    <mergeCell ref="B134:C134"/>
    <mergeCell ref="B135:C135"/>
    <mergeCell ref="B136:C136"/>
    <mergeCell ref="B137:C137"/>
    <mergeCell ref="B138:C138"/>
    <mergeCell ref="B132:C132"/>
    <mergeCell ref="B133:C133"/>
    <mergeCell ref="B97:C97"/>
    <mergeCell ref="B118:C118"/>
    <mergeCell ref="A121:A122"/>
    <mergeCell ref="B131:C131"/>
    <mergeCell ref="B121:C121"/>
    <mergeCell ref="B128:C128"/>
    <mergeCell ref="B125:C125"/>
    <mergeCell ref="B126:C126"/>
    <mergeCell ref="B127:C127"/>
    <mergeCell ref="B129:C129"/>
  </mergeCells>
  <printOptions/>
  <pageMargins left="0.7" right="0.2" top="0.43" bottom="0.58" header="0.3" footer="0.3"/>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2019-08-14T09:48:41Z</cp:lastPrinted>
  <dcterms:created xsi:type="dcterms:W3CDTF">2015-05-15T06:08:32Z</dcterms:created>
  <dcterms:modified xsi:type="dcterms:W3CDTF">2019-08-14T12:23:55Z</dcterms:modified>
  <cp:category/>
  <cp:version/>
  <cp:contentType/>
  <cp:contentStatus/>
</cp:coreProperties>
</file>